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7" activeTab="7"/>
  </bookViews>
  <sheets>
    <sheet name="Sheet1" sheetId="1" r:id="rId1"/>
    <sheet name="Sheet1 (筛选小于20万元）" sheetId="5" r:id="rId2"/>
    <sheet name="Sheet1 (重新测算） " sheetId="6" r:id="rId3"/>
    <sheet name="Sheet1 (重新测算按9.62分配）  (2)" sheetId="15" r:id="rId4"/>
    <sheet name="Sheet1 (最后结果按9.7分配）" sheetId="10" r:id="rId5"/>
    <sheet name="打印版(按9.62分配）" sheetId="11" r:id="rId6"/>
    <sheet name="打印版（无区县合计按9.7分配）" sheetId="13" r:id="rId7"/>
    <sheet name="打印版（无区县合计按9.62分配） (整数版)" sheetId="17" r:id="rId8"/>
  </sheets>
  <definedNames>
    <definedName name="_xlnm._FilterDatabase" localSheetId="0" hidden="1">Sheet1!$A$9:$D$212</definedName>
    <definedName name="_xlnm._FilterDatabase" localSheetId="1" hidden="1">'Sheet1 (筛选小于20万元）'!$A$9:$F$213</definedName>
    <definedName name="_xlnm._FilterDatabase" localSheetId="2" hidden="1">'Sheet1 (重新测算） '!$A$9:$N$207</definedName>
    <definedName name="_xlnm._FilterDatabase" localSheetId="3" hidden="1">'Sheet1 (重新测算按9.62分配）  (2)'!$A$9:$O$207</definedName>
    <definedName name="_xlnm._FilterDatabase" localSheetId="4" hidden="1">'Sheet1 (最后结果按9.7分配）'!$A$9:$M$207</definedName>
    <definedName name="_xlnm._FilterDatabase" localSheetId="5" hidden="1">'打印版(按9.62分配）'!$A$9:$D$207</definedName>
    <definedName name="_xlnm._FilterDatabase" localSheetId="7" hidden="1">'打印版（无区县合计按9.62分配） (整数版)'!$A$9:$F$106</definedName>
    <definedName name="_xlnm._FilterDatabase" localSheetId="6" hidden="1">'打印版（无区县合计按9.7分配）'!$A$9:$D$9</definedName>
    <definedName name="_xlnm.Print_Area" localSheetId="0">Sheet1!$A$1:$D$207</definedName>
    <definedName name="_xlnm.Print_Area" localSheetId="1">'Sheet1 (筛选小于20万元）'!$A$1:$F$207</definedName>
    <definedName name="_xlnm.Print_Area" localSheetId="2">'Sheet1 (重新测算） '!$A$1:$G$207</definedName>
    <definedName name="_xlnm.Print_Area" localSheetId="4">'Sheet1 (最后结果按9.7分配）'!$A$1:$H$207</definedName>
    <definedName name="_xlnm.Print_Area" localSheetId="3">'Sheet1 (重新测算按9.62分配）  (2)'!$A$1:$G$207</definedName>
    <definedName name="_xlnm.Print_Titles" localSheetId="7">'打印版（无区县合计按9.62分配） (整数版)'!$4:$5</definedName>
  </definedNames>
  <calcPr calcId="144525"/>
</workbook>
</file>

<file path=xl/sharedStrings.xml><?xml version="1.0" encoding="utf-8"?>
<sst xmlns="http://schemas.openxmlformats.org/spreadsheetml/2006/main" count="1513" uniqueCount="207">
  <si>
    <t>附件2</t>
  </si>
  <si>
    <t>2019年综合补助资金分配建议表</t>
  </si>
  <si>
    <t>单位：万元</t>
  </si>
  <si>
    <t>地区</t>
  </si>
  <si>
    <t>分配金额</t>
  </si>
  <si>
    <t>合计</t>
  </si>
  <si>
    <t>融资成本补助</t>
  </si>
  <si>
    <t>定向财力补助</t>
  </si>
  <si>
    <t>四川省地市合计</t>
  </si>
  <si>
    <t>市州本级小计</t>
  </si>
  <si>
    <t>县级小计</t>
  </si>
  <si>
    <t>成都市</t>
  </si>
  <si>
    <t>市本级</t>
  </si>
  <si>
    <t>成都市区县合计</t>
  </si>
  <si>
    <t>武侯区</t>
  </si>
  <si>
    <t>龙泉驿区</t>
  </si>
  <si>
    <t>都江堰市</t>
  </si>
  <si>
    <t>金堂县</t>
  </si>
  <si>
    <t>双流区</t>
  </si>
  <si>
    <t>郫都区</t>
  </si>
  <si>
    <t>新都区</t>
  </si>
  <si>
    <t>彭州市</t>
  </si>
  <si>
    <t>崇州市</t>
  </si>
  <si>
    <t>大邑县</t>
  </si>
  <si>
    <t>蒲江县</t>
  </si>
  <si>
    <t>新津县</t>
  </si>
  <si>
    <t>高新区</t>
  </si>
  <si>
    <t>天府新区</t>
  </si>
  <si>
    <t>简阳市</t>
  </si>
  <si>
    <t>自贡市</t>
  </si>
  <si>
    <t>自贡市区县合计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</si>
  <si>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</si>
  <si>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</si>
  <si>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</si>
  <si>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</si>
  <si>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</si>
  <si>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</si>
  <si>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</si>
  <si>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攀枝花市区县合计</t>
  </si>
  <si>
    <t>西区</t>
  </si>
  <si>
    <t>仁和区</t>
  </si>
  <si>
    <t>米易县</t>
  </si>
  <si>
    <t>盐边县</t>
  </si>
  <si>
    <t>泸州市</t>
  </si>
  <si>
    <t>泸州市区县合计</t>
  </si>
  <si>
    <t>江阳区</t>
  </si>
  <si>
    <t>龙马潭区</t>
  </si>
  <si>
    <t>泸县</t>
  </si>
  <si>
    <t>纳溪区</t>
  </si>
  <si>
    <t>合江县</t>
  </si>
  <si>
    <t>叙永县</t>
  </si>
  <si>
    <t>古蔺县</t>
  </si>
  <si>
    <t>德阳市</t>
  </si>
  <si>
    <t>德阳市区县合计</t>
  </si>
  <si>
    <t>旌阳区</t>
  </si>
  <si>
    <t>绵竹市</t>
  </si>
  <si>
    <t>中江县</t>
  </si>
  <si>
    <t>什邡市</t>
  </si>
  <si>
    <t>绵阳市</t>
  </si>
  <si>
    <t>绵阳市区县合计</t>
  </si>
  <si>
    <t>涪城区</t>
  </si>
  <si>
    <t>游仙区</t>
  </si>
  <si>
    <t>江油市</t>
  </si>
  <si>
    <t>安州区</t>
  </si>
  <si>
    <t>梓潼县</t>
  </si>
  <si>
    <t>三台县</t>
  </si>
  <si>
    <t>盐亭县</t>
  </si>
  <si>
    <t>广元市</t>
  </si>
  <si>
    <t>广元市区县合计</t>
  </si>
  <si>
    <t>利州区</t>
  </si>
  <si>
    <t>昭化区</t>
  </si>
  <si>
    <t>朝天区</t>
  </si>
  <si>
    <t>剑阁县</t>
  </si>
  <si>
    <t>旺苍县</t>
  </si>
  <si>
    <t>青川县</t>
  </si>
  <si>
    <t>苍溪县</t>
  </si>
  <si>
    <t>遂宁市</t>
  </si>
  <si>
    <t>遂宁市区县合计</t>
  </si>
  <si>
    <t>船山区</t>
  </si>
  <si>
    <t>河东新区</t>
  </si>
  <si>
    <t>蓬溪县</t>
  </si>
  <si>
    <t>射洪县</t>
  </si>
  <si>
    <t>大英县</t>
  </si>
  <si>
    <t>内江市</t>
  </si>
  <si>
    <t>内江市区县合计</t>
  </si>
  <si>
    <t>内江市中区</t>
  </si>
  <si>
    <t>东兴区</t>
  </si>
  <si>
    <t>资中县</t>
  </si>
  <si>
    <t>威远县</t>
  </si>
  <si>
    <t>隆昌市</t>
  </si>
  <si>
    <t>乐山市</t>
  </si>
  <si>
    <t>乐山市区县合计</t>
  </si>
  <si>
    <t>乐山市中区</t>
  </si>
  <si>
    <t>五通桥区</t>
  </si>
  <si>
    <t>沙湾区</t>
  </si>
  <si>
    <t>金口河区</t>
  </si>
  <si>
    <t>犍为县</t>
  </si>
  <si>
    <t>井研县</t>
  </si>
  <si>
    <t>夹江县</t>
  </si>
  <si>
    <t>沐川县</t>
  </si>
  <si>
    <t>峨边县</t>
  </si>
  <si>
    <t>马边县</t>
  </si>
  <si>
    <t>南充市</t>
  </si>
  <si>
    <t>南充市区县合计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</si>
  <si>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</si>
  <si>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</si>
  <si>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</si>
  <si>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</si>
  <si>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</si>
  <si>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</si>
  <si>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</si>
  <si>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</si>
  <si>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</si>
  <si>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宜宾市</t>
  </si>
  <si>
    <t>宜宾市区县合计</t>
  </si>
  <si>
    <t>翠屏区</t>
  </si>
  <si>
    <t>临港区</t>
  </si>
  <si>
    <t>叙州区</t>
  </si>
  <si>
    <t>南溪区</t>
  </si>
  <si>
    <t>江安县</t>
  </si>
  <si>
    <t>长宁县</t>
  </si>
  <si>
    <t>高县</t>
  </si>
  <si>
    <t>筠连县</t>
  </si>
  <si>
    <t>珙县</t>
  </si>
  <si>
    <t>兴文县</t>
  </si>
  <si>
    <t>屏山县</t>
  </si>
  <si>
    <t>广安市</t>
  </si>
  <si>
    <t>广安市区县合计</t>
  </si>
  <si>
    <t>岳池县</t>
  </si>
  <si>
    <t>武胜县</t>
  </si>
  <si>
    <t>广安区</t>
  </si>
  <si>
    <t>邻水县</t>
  </si>
  <si>
    <t>华蓥市</t>
  </si>
  <si>
    <t>前锋区</t>
  </si>
  <si>
    <t>达州市</t>
  </si>
  <si>
    <t>达州市区县合计</t>
  </si>
  <si>
    <t>通川区</t>
  </si>
  <si>
    <t>达川区</t>
  </si>
  <si>
    <t>开江县</t>
  </si>
  <si>
    <t>宣汉县</t>
  </si>
  <si>
    <t>万源市</t>
  </si>
  <si>
    <t>渠县</t>
  </si>
  <si>
    <t>资阳市</t>
  </si>
  <si>
    <t>资阳市区县合计</t>
  </si>
  <si>
    <t>雁江区</t>
  </si>
  <si>
    <t>安岳县</t>
  </si>
  <si>
    <t>乐至县</t>
  </si>
  <si>
    <t>眉山市</t>
  </si>
  <si>
    <t>眉山市区县合计</t>
  </si>
  <si>
    <t>东坡区</t>
  </si>
  <si>
    <t>仁寿县</t>
  </si>
  <si>
    <t>彭山区</t>
  </si>
  <si>
    <t>洪雅县</t>
  </si>
  <si>
    <t>丹棱县</t>
  </si>
  <si>
    <t>青神县</t>
  </si>
  <si>
    <t>巴中市</t>
  </si>
  <si>
    <t>巴中市区县合计</t>
  </si>
  <si>
    <t>巴州区</t>
  </si>
  <si>
    <t>南江县</t>
  </si>
  <si>
    <t>通江县</t>
  </si>
  <si>
    <t>平昌县</t>
  </si>
  <si>
    <t>恩阳区</t>
  </si>
  <si>
    <t>雅安市</t>
  </si>
  <si>
    <t>雅安市区县合计</t>
  </si>
  <si>
    <t>名山区</t>
  </si>
  <si>
    <t>经开区</t>
  </si>
  <si>
    <t>荥经县</t>
  </si>
  <si>
    <t>汉源县</t>
  </si>
  <si>
    <t>芦山县</t>
  </si>
  <si>
    <t>阿坝州</t>
  </si>
  <si>
    <t>阿坝州区县合计</t>
  </si>
  <si>
    <t>汶川县</t>
  </si>
  <si>
    <t>甘孜州</t>
  </si>
  <si>
    <t>甘孜州区县合计</t>
  </si>
  <si>
    <t>巴塘县</t>
  </si>
  <si>
    <t>凉山州</t>
  </si>
  <si>
    <t>州本级</t>
  </si>
  <si>
    <t>凉山州区县合计</t>
  </si>
  <si>
    <t>西昌市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</si>
  <si>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</si>
  <si>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</si>
  <si>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</si>
  <si>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</si>
  <si>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</si>
  <si>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</si>
  <si>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</si>
  <si>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</si>
  <si>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喜德县</t>
  </si>
  <si>
    <t>冕宁县</t>
  </si>
  <si>
    <t>越西县</t>
  </si>
  <si>
    <t>美姑县</t>
  </si>
  <si>
    <t>雷波县</t>
  </si>
  <si>
    <t>备注：19个市本级，138个</t>
  </si>
  <si>
    <t>20万以下地区，4个市本级，77个区县，共735.76万元。</t>
  </si>
  <si>
    <t>小于20万地区归0</t>
  </si>
  <si>
    <t>对剩余76个地区分配9.6万元，还剩6.16万分配给平昌县。</t>
  </si>
  <si>
    <t>大于20万地区增加9.7万元</t>
  </si>
  <si>
    <t>最后测算，西昌减少1.44万元</t>
  </si>
  <si>
    <t>定向财力补助调整清0</t>
  </si>
  <si>
    <t>定向财力补助增加937万元，西昌市减少1.45万元</t>
  </si>
  <si>
    <t>备注：17个市本级，138个</t>
  </si>
  <si>
    <t>最终，14个市本级补助5839.47万元，70个区县补助</t>
  </si>
  <si>
    <t>大于20万地区增加9.6238万元</t>
  </si>
  <si>
    <t>最后测算</t>
  </si>
  <si>
    <t>彭山区融资成本补助补入河东新区，西昌市定向财力减少彭山区融资成本补助部分和重新分配9.7万过后超过的1.44万。</t>
  </si>
  <si>
    <t>附件</t>
  </si>
  <si>
    <t>2019年综合补助资金安排情况表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</si>
</sst>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);[Red]\(0\)"/>
    <numFmt numFmtId="178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2"/>
      <color indexed="8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2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0" borderId="0"/>
    <xf numFmtId="0" fontId="26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indent="1"/>
    </xf>
    <xf numFmtId="0" fontId="5" fillId="0" borderId="9" xfId="0" applyNumberFormat="1" applyFont="1" applyFill="1" applyBorder="1" applyAlignment="1">
      <alignment horizontal="right" vertical="center"/>
    </xf>
    <xf numFmtId="0" fontId="5" fillId="0" borderId="1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2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32" applyNumberFormat="1" applyFont="1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 applyProtection="1">
      <alignment horizontal="left" vertical="center" indent="1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32" applyNumberFormat="1" applyFont="1" applyFill="1" applyBorder="1" applyAlignment="1" applyProtection="1">
      <alignment horizontal="center" vertical="center"/>
      <protection locked="0"/>
    </xf>
    <xf numFmtId="176" fontId="9" fillId="3" borderId="1" xfId="32" applyNumberFormat="1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6" fontId="9" fillId="2" borderId="0" xfId="32" applyNumberFormat="1" applyFont="1" applyFill="1" applyAlignment="1" applyProtection="1">
      <alignment horizontal="center" vertical="center"/>
      <protection locked="0"/>
    </xf>
    <xf numFmtId="176" fontId="9" fillId="3" borderId="0" xfId="32" applyNumberFormat="1" applyFont="1" applyFill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4" borderId="1" xfId="32" applyNumberFormat="1" applyFont="1" applyFill="1" applyBorder="1" applyAlignment="1" applyProtection="1">
      <alignment horizontal="center" vertical="center"/>
      <protection locked="0"/>
    </xf>
    <xf numFmtId="176" fontId="9" fillId="5" borderId="1" xfId="32" applyNumberFormat="1" applyFont="1" applyFill="1" applyBorder="1" applyAlignment="1" applyProtection="1">
      <alignment horizontal="center" vertical="center"/>
      <protection locked="0"/>
    </xf>
    <xf numFmtId="177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9" fillId="2" borderId="1" xfId="32" applyNumberFormat="1" applyFont="1" applyFill="1" applyBorder="1" applyAlignment="1" applyProtection="1">
      <alignment horizontal="center" vertical="center"/>
      <protection locked="0"/>
    </xf>
    <xf numFmtId="178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78" fontId="9" fillId="2" borderId="0" xfId="32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176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177" fontId="10" fillId="5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010年县标准收入测算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12"/>
  <sheetViews>
    <sheetView workbookViewId="0">
      <selection activeCell="A212" sqref="A212:D212"/>
    </sheetView>
  </sheetViews>
  <sheetFormatPr defaultColWidth="9" defaultRowHeight="13.5" outlineLevelCol="6"/>
  <cols>
    <col min="1" max="4" width="21.875" customWidth="1"/>
    <col min="6" max="6" width="12.625"/>
  </cols>
  <sheetData>
    <row r="1" ht="18.75" spans="1:1">
      <c r="A1" s="32" t="s">
        <v>0</v>
      </c>
    </row>
    <row r="2" ht="30" customHeight="1" spans="1:4">
      <c r="A2" s="33" t="s">
        <v>1</v>
      </c>
      <c r="B2" s="33"/>
      <c r="C2" s="33"/>
      <c r="D2" s="33"/>
    </row>
    <row r="3" ht="21.95" customHeight="1" spans="1:4">
      <c r="A3" s="47"/>
      <c r="B3" s="47"/>
      <c r="C3" s="47"/>
      <c r="D3" s="32" t="s">
        <v>2</v>
      </c>
    </row>
    <row r="4" ht="23.1" customHeight="1" spans="1:4">
      <c r="A4" s="34" t="s">
        <v>3</v>
      </c>
      <c r="B4" s="34" t="s">
        <v>4</v>
      </c>
      <c r="C4" s="34"/>
      <c r="D4" s="34"/>
    </row>
    <row r="5" ht="23.1" customHeight="1" spans="1:4">
      <c r="A5" s="34"/>
      <c r="B5" s="34" t="s">
        <v>5</v>
      </c>
      <c r="C5" s="34" t="s">
        <v>6</v>
      </c>
      <c r="D5" s="34" t="s">
        <v>7</v>
      </c>
    </row>
    <row r="6" ht="21.95" customHeight="1" spans="1:4">
      <c r="A6" s="48" t="s">
        <v>8</v>
      </c>
      <c r="B6" s="49">
        <f>B7+B8</f>
        <v>20000</v>
      </c>
      <c r="C6" s="49">
        <f>C7+C8</f>
        <v>4000</v>
      </c>
      <c r="D6" s="49">
        <f>D7+D8</f>
        <v>16000</v>
      </c>
    </row>
    <row r="7" ht="21.95" customHeight="1" spans="1:6">
      <c r="A7" s="48" t="s">
        <v>9</v>
      </c>
      <c r="B7" s="49">
        <f>B10+B28+B38+B45+B55+B62+B72+B82+B90+B98+B111+B123+B137+B146+B155+B161+B170+B178+B192</f>
        <v>5769.82</v>
      </c>
      <c r="C7" s="49">
        <f>C10+C28+C38+C45+C55+C62+C72+C82+C90+C98+C111+C123+C137+C146+C155+C161+C170+C178+C192</f>
        <v>1271.68</v>
      </c>
      <c r="D7" s="49">
        <f>D10+D28+D38+D45+D55+D62+D72+D82+D90+D98+D111+D123+D137+D146+D155+D161+D170+D178+D192</f>
        <v>4498.14</v>
      </c>
      <c r="F7">
        <f>B7/B6</f>
        <v>0.288491</v>
      </c>
    </row>
    <row r="8" ht="21.95" customHeight="1" spans="1:6">
      <c r="A8" s="48" t="s">
        <v>10</v>
      </c>
      <c r="B8" s="49">
        <f>B11+B29+B39+B46+B56+B63+B73+B83+B91+B99+B112+B124+B138+B147+B156+B162+B171+B179+B186+B189+B193</f>
        <v>14230.18</v>
      </c>
      <c r="C8" s="49">
        <f>C11+C29+C39+C46+C56+C63+C73+C83+C91+C99+C112+C124+C138+C147+C156+C162+C171+C179+C186+C189+C193</f>
        <v>2728.32</v>
      </c>
      <c r="D8" s="49">
        <f>D11+D29+D39+D46+D56+D63+D73+D83+D91+D99+D112+D124+D138+D147+D156+D162+D171+D179+D186+D189+D193</f>
        <v>11501.86</v>
      </c>
      <c r="F8">
        <f>B8/B6</f>
        <v>0.711509</v>
      </c>
    </row>
    <row r="9" ht="21.95" customHeight="1" spans="1:4">
      <c r="A9" s="50" t="s">
        <v>11</v>
      </c>
      <c r="B9" s="49">
        <f>SUM(B10:B11)</f>
        <v>847.89</v>
      </c>
      <c r="C9" s="49">
        <f>SUM(C10:C11)</f>
        <v>297.81</v>
      </c>
      <c r="D9" s="49">
        <f>SUM(D10:D11)</f>
        <v>550.08</v>
      </c>
    </row>
    <row r="10" ht="21.95" customHeight="1" spans="1:4">
      <c r="A10" s="51" t="s">
        <v>12</v>
      </c>
      <c r="B10" s="52">
        <v>9.44</v>
      </c>
      <c r="C10" s="52"/>
      <c r="D10" s="53">
        <v>9.44</v>
      </c>
    </row>
    <row r="11" ht="21.95" hidden="1" customHeight="1" spans="1:4">
      <c r="A11" s="54" t="s">
        <v>13</v>
      </c>
      <c r="B11" s="49">
        <f>SUM(B12:B26)</f>
        <v>838.45</v>
      </c>
      <c r="C11" s="49">
        <f>SUM(C12:C26)</f>
        <v>297.81</v>
      </c>
      <c r="D11" s="49">
        <f>SUM(D12:D26)</f>
        <v>540.64</v>
      </c>
    </row>
    <row r="12" ht="21.95" customHeight="1" spans="1:4">
      <c r="A12" s="51" t="s">
        <v>14</v>
      </c>
      <c r="B12" s="52">
        <v>1.19</v>
      </c>
      <c r="C12" s="52"/>
      <c r="D12" s="53">
        <v>1.19</v>
      </c>
    </row>
    <row r="13" ht="21.95" customHeight="1" spans="1:4">
      <c r="A13" s="51" t="s">
        <v>15</v>
      </c>
      <c r="B13" s="52">
        <v>9.44</v>
      </c>
      <c r="C13" s="52"/>
      <c r="D13" s="53">
        <v>9.44</v>
      </c>
    </row>
    <row r="14" ht="21.95" customHeight="1" spans="1:4">
      <c r="A14" s="51" t="s">
        <v>16</v>
      </c>
      <c r="B14" s="52">
        <v>6.48</v>
      </c>
      <c r="C14" s="52"/>
      <c r="D14" s="53">
        <v>6.48</v>
      </c>
    </row>
    <row r="15" ht="21.95" customHeight="1" spans="1:4">
      <c r="A15" s="51" t="s">
        <v>17</v>
      </c>
      <c r="B15" s="52">
        <v>5.03</v>
      </c>
      <c r="C15" s="52"/>
      <c r="D15" s="53">
        <v>5.03</v>
      </c>
    </row>
    <row r="16" ht="21.95" hidden="1" customHeight="1" spans="1:4">
      <c r="A16" s="51" t="s">
        <v>18</v>
      </c>
      <c r="B16" s="52">
        <v>22.64</v>
      </c>
      <c r="C16" s="52"/>
      <c r="D16" s="53">
        <v>22.64</v>
      </c>
    </row>
    <row r="17" ht="21.95" customHeight="1" spans="1:4">
      <c r="A17" s="51" t="s">
        <v>19</v>
      </c>
      <c r="B17" s="52">
        <v>5.6</v>
      </c>
      <c r="C17" s="52"/>
      <c r="D17" s="53">
        <v>5.6</v>
      </c>
    </row>
    <row r="18" ht="21.95" hidden="1" customHeight="1" spans="1:4">
      <c r="A18" s="51" t="s">
        <v>20</v>
      </c>
      <c r="B18" s="52">
        <v>38.2</v>
      </c>
      <c r="C18" s="52"/>
      <c r="D18" s="53">
        <v>38.2</v>
      </c>
    </row>
    <row r="19" ht="21.95" hidden="1" customHeight="1" spans="1:4">
      <c r="A19" s="51" t="s">
        <v>21</v>
      </c>
      <c r="B19" s="52">
        <v>330.13</v>
      </c>
      <c r="C19" s="52"/>
      <c r="D19" s="53">
        <v>330.13</v>
      </c>
    </row>
    <row r="20" ht="21.95" customHeight="1" spans="1:4">
      <c r="A20" s="51" t="s">
        <v>22</v>
      </c>
      <c r="B20" s="52">
        <v>1.19</v>
      </c>
      <c r="C20" s="52"/>
      <c r="D20" s="53">
        <v>1.19</v>
      </c>
    </row>
    <row r="21" ht="21.95" hidden="1" customHeight="1" spans="1:4">
      <c r="A21" s="51" t="s">
        <v>23</v>
      </c>
      <c r="B21" s="52">
        <v>21.66</v>
      </c>
      <c r="C21" s="52"/>
      <c r="D21" s="53">
        <v>21.66</v>
      </c>
    </row>
    <row r="22" ht="21.95" customHeight="1" spans="1:4">
      <c r="A22" s="51" t="s">
        <v>24</v>
      </c>
      <c r="B22" s="52">
        <v>6.48</v>
      </c>
      <c r="C22" s="52"/>
      <c r="D22" s="53">
        <v>6.48</v>
      </c>
    </row>
    <row r="23" ht="21.95" customHeight="1" spans="1:4">
      <c r="A23" s="51" t="s">
        <v>25</v>
      </c>
      <c r="B23" s="52">
        <v>6.48</v>
      </c>
      <c r="C23" s="52"/>
      <c r="D23" s="53">
        <v>6.48</v>
      </c>
    </row>
    <row r="24" ht="21.95" customHeight="1" spans="1:4">
      <c r="A24" s="51" t="s">
        <v>26</v>
      </c>
      <c r="B24" s="52">
        <v>10.92</v>
      </c>
      <c r="C24" s="52"/>
      <c r="D24" s="53">
        <v>10.92</v>
      </c>
    </row>
    <row r="25" ht="21.95" hidden="1" customHeight="1" spans="1:4">
      <c r="A25" s="51" t="s">
        <v>27</v>
      </c>
      <c r="B25" s="52">
        <v>343.14</v>
      </c>
      <c r="C25" s="52">
        <v>297.81</v>
      </c>
      <c r="D25" s="53">
        <v>45.33</v>
      </c>
    </row>
    <row r="26" ht="21.95" hidden="1" customHeight="1" spans="1:5">
      <c r="A26" s="51" t="s">
        <v>28</v>
      </c>
      <c r="B26" s="52">
        <v>29.87</v>
      </c>
      <c r="C26" s="52"/>
      <c r="D26" s="53">
        <v>29.87</v>
      </c>
      <c r="E26">
        <v>15</v>
      </c>
    </row>
    <row r="27" ht="21.95" hidden="1" customHeight="1" spans="1:4">
      <c r="A27" s="50" t="s">
        <v>29</v>
      </c>
      <c r="B27" s="49">
        <f>SUM(B28:B29)</f>
        <v>409.02</v>
      </c>
      <c r="C27" s="49">
        <f>SUM(C28:C29)</f>
        <v>27.39</v>
      </c>
      <c r="D27" s="49">
        <f>SUM(D28:D29)</f>
        <v>381.63</v>
      </c>
    </row>
    <row r="28" ht="21.95" hidden="1" customHeight="1" spans="1:4">
      <c r="A28" s="51" t="s">
        <v>12</v>
      </c>
      <c r="B28" s="52">
        <v>25.73</v>
      </c>
      <c r="C28" s="52"/>
      <c r="D28" s="53">
        <v>25.73</v>
      </c>
    </row>
    <row r="29" ht="21.95" hidden="1" customHeight="1" spans="1:4">
      <c r="A29" s="54" t="s">
        <v>30</v>
      </c>
      <c r="B29" s="49">
        <f>SUM(B30:B36)</f>
        <v>383.29</v>
      </c>
      <c r="C29" s="49">
        <f>SUM(C30:C36)</f>
        <v>27.39</v>
      </c>
      <c r="D29" s="49">
        <f>SUM(D30:D36)</f>
        <v>355.9</v>
      </c>
    </row>
    <row r="30" ht="21.95" customHeight="1" spans="1:4">
      <c r="A30" s="51" t="s">
        <v>31</v>
      </c>
      <c r="B30" s="52">
        <v>17.71</v>
      </c>
      <c r="C30" s="52"/>
      <c r="D30" s="53">
        <v>17.71</v>
      </c>
    </row>
    <row r="31" ht="21.95" customHeight="1" spans="1:4">
      <c r="A31" s="51" t="s">
        <v>32</v>
      </c>
      <c r="B31" s="52">
        <v>17.71</v>
      </c>
      <c r="C31" s="52"/>
      <c r="D31" s="53">
        <v>17.71</v>
      </c>
    </row>
    <row r="32" ht="21.95" hidden="1" customHeight="1" spans="1:4">
      <c r="A32" s="51" t="s">
        <v>33</v>
      </c>
      <c r="B32" s="52">
        <v>117.18</v>
      </c>
      <c r="C32" s="52"/>
      <c r="D32" s="53">
        <v>117.18</v>
      </c>
    </row>
    <row r="33" ht="21.95" customHeight="1" spans="1:4">
      <c r="A33" s="51" t="s">
        <v>34</v>
      </c>
      <c r="B33" s="52">
        <v>7.96</v>
      </c>
      <c r="C33" s="52"/>
      <c r="D33" s="53">
        <v>7.96</v>
      </c>
    </row>
    <row r="34" ht="21.95" hidden="1" customHeight="1" spans="1:4">
      <c r="A34" s="51" t="s">
        <v>35</v>
      </c>
      <c r="B34" s="52">
        <v>52.81</v>
      </c>
      <c r="C34" s="52">
        <v>27.39</v>
      </c>
      <c r="D34" s="53">
        <v>25.42</v>
      </c>
    </row>
    <row r="35" ht="21.95" hidden="1" customHeight="1" spans="1:4">
      <c r="A35" s="51" t="s">
        <v>36</v>
      </c>
      <c r="B35" s="52">
        <v>141.11</v>
      </c>
      <c r="C35" s="52"/>
      <c r="D35" s="53">
        <v>141.11</v>
      </c>
    </row>
    <row r="36" ht="21.95" hidden="1" customHeight="1" spans="1:5">
      <c r="A36" s="51" t="s">
        <v>26</v>
      </c>
      <c r="B36" s="52">
        <v>28.81</v>
      </c>
      <c r="C36" s="52"/>
      <c r="D36" s="53">
        <v>28.81</v>
      </c>
      <c r="E36">
        <v>7</v>
      </c>
    </row>
    <row r="37" ht="21.95" hidden="1" customHeight="1" spans="1:4">
      <c r="A37" s="50" t="s">
        <v>37</v>
      </c>
      <c r="B37" s="49">
        <f>SUM(B38:B39)</f>
        <v>54.24</v>
      </c>
      <c r="C37" s="49">
        <f>SUM(C38:C39)</f>
        <v>0</v>
      </c>
      <c r="D37" s="49">
        <f>SUM(D38:D39)</f>
        <v>54.24</v>
      </c>
    </row>
    <row r="38" ht="21.95" hidden="1" customHeight="1" spans="1:4">
      <c r="A38" s="51" t="s">
        <v>12</v>
      </c>
      <c r="B38" s="52">
        <v>22.53</v>
      </c>
      <c r="C38" s="52"/>
      <c r="D38" s="53">
        <v>22.53</v>
      </c>
    </row>
    <row r="39" ht="21.95" hidden="1" customHeight="1" spans="1:4">
      <c r="A39" s="54" t="s">
        <v>38</v>
      </c>
      <c r="B39" s="49">
        <f>SUM(B40:B43)</f>
        <v>31.71</v>
      </c>
      <c r="C39" s="49">
        <f>SUM(C40:C43)</f>
        <v>0</v>
      </c>
      <c r="D39" s="49">
        <f>SUM(D40:D43)</f>
        <v>31.71</v>
      </c>
    </row>
    <row r="40" ht="21.95" customHeight="1" spans="1:4">
      <c r="A40" s="51" t="s">
        <v>39</v>
      </c>
      <c r="B40" s="52">
        <v>6.48</v>
      </c>
      <c r="C40" s="52"/>
      <c r="D40" s="53">
        <v>6.48</v>
      </c>
    </row>
    <row r="41" ht="21.95" customHeight="1" spans="1:4">
      <c r="A41" s="51" t="s">
        <v>40</v>
      </c>
      <c r="B41" s="52">
        <v>14.31</v>
      </c>
      <c r="C41" s="52"/>
      <c r="D41" s="53">
        <v>14.31</v>
      </c>
    </row>
    <row r="42" ht="21.95" customHeight="1" spans="1:4">
      <c r="A42" s="51" t="s">
        <v>41</v>
      </c>
      <c r="B42" s="52">
        <v>4.44</v>
      </c>
      <c r="C42" s="52"/>
      <c r="D42" s="53">
        <v>4.44</v>
      </c>
    </row>
    <row r="43" ht="21.95" customHeight="1" spans="1:5">
      <c r="A43" s="51" t="s">
        <v>42</v>
      </c>
      <c r="B43" s="52">
        <v>6.48</v>
      </c>
      <c r="C43" s="52"/>
      <c r="D43" s="53">
        <v>6.48</v>
      </c>
      <c r="E43">
        <v>4</v>
      </c>
    </row>
    <row r="44" ht="21.95" hidden="1" customHeight="1" spans="1:4">
      <c r="A44" s="50" t="s">
        <v>43</v>
      </c>
      <c r="B44" s="49">
        <f>SUM(B45:B46)</f>
        <v>529.1</v>
      </c>
      <c r="C44" s="49">
        <f>SUM(C45:C46)</f>
        <v>182.75</v>
      </c>
      <c r="D44" s="49">
        <f>SUM(D45:D46)</f>
        <v>346.35</v>
      </c>
    </row>
    <row r="45" ht="21.95" hidden="1" customHeight="1" spans="1:4">
      <c r="A45" s="51" t="s">
        <v>12</v>
      </c>
      <c r="B45" s="52">
        <v>251.56</v>
      </c>
      <c r="C45" s="52">
        <v>182.75</v>
      </c>
      <c r="D45" s="53">
        <v>68.81</v>
      </c>
    </row>
    <row r="46" ht="21.95" hidden="1" customHeight="1" spans="1:4">
      <c r="A46" s="54" t="s">
        <v>44</v>
      </c>
      <c r="B46" s="49">
        <f>SUM(B47:B53)</f>
        <v>277.54</v>
      </c>
      <c r="C46" s="49">
        <f>SUM(C47:C53)</f>
        <v>0</v>
      </c>
      <c r="D46" s="49">
        <f>SUM(D47:D53)</f>
        <v>277.54</v>
      </c>
    </row>
    <row r="47" ht="21.95" hidden="1" customHeight="1" spans="1:4">
      <c r="A47" s="51" t="s">
        <v>45</v>
      </c>
      <c r="B47" s="52">
        <v>210.73</v>
      </c>
      <c r="C47" s="52"/>
      <c r="D47" s="53">
        <v>210.73</v>
      </c>
    </row>
    <row r="48" ht="21.95" customHeight="1" spans="1:4">
      <c r="A48" s="51" t="s">
        <v>46</v>
      </c>
      <c r="B48" s="52">
        <v>6.48</v>
      </c>
      <c r="C48" s="52"/>
      <c r="D48" s="53">
        <v>6.48</v>
      </c>
    </row>
    <row r="49" ht="21.95" customHeight="1" spans="1:4">
      <c r="A49" s="51" t="s">
        <v>47</v>
      </c>
      <c r="B49" s="52">
        <v>14.17</v>
      </c>
      <c r="C49" s="52"/>
      <c r="D49" s="53">
        <v>14.17</v>
      </c>
    </row>
    <row r="50" ht="21.95" customHeight="1" spans="1:4">
      <c r="A50" s="51" t="s">
        <v>48</v>
      </c>
      <c r="B50" s="52">
        <v>17.71</v>
      </c>
      <c r="C50" s="52"/>
      <c r="D50" s="53">
        <v>17.71</v>
      </c>
    </row>
    <row r="51" ht="21.95" customHeight="1" spans="1:4">
      <c r="A51" s="51" t="s">
        <v>49</v>
      </c>
      <c r="B51" s="52">
        <v>14.89</v>
      </c>
      <c r="C51" s="52"/>
      <c r="D51" s="53">
        <v>14.89</v>
      </c>
    </row>
    <row r="52" ht="21.95" customHeight="1" spans="1:4">
      <c r="A52" s="51" t="s">
        <v>50</v>
      </c>
      <c r="B52" s="52">
        <v>7.96</v>
      </c>
      <c r="C52" s="52"/>
      <c r="D52" s="53">
        <v>7.96</v>
      </c>
    </row>
    <row r="53" ht="21.95" customHeight="1" spans="1:5">
      <c r="A53" s="51" t="s">
        <v>51</v>
      </c>
      <c r="B53" s="52">
        <v>5.6</v>
      </c>
      <c r="C53" s="52"/>
      <c r="D53" s="53">
        <v>5.6</v>
      </c>
      <c r="E53">
        <v>7</v>
      </c>
    </row>
    <row r="54" ht="21.95" hidden="1" customHeight="1" spans="1:4">
      <c r="A54" s="50" t="s">
        <v>52</v>
      </c>
      <c r="B54" s="49">
        <f>SUM(B55:B56)</f>
        <v>447.26</v>
      </c>
      <c r="C54" s="49">
        <f>SUM(C55:C56)</f>
        <v>13.43</v>
      </c>
      <c r="D54" s="49">
        <f>SUM(D55:D56)</f>
        <v>433.83</v>
      </c>
    </row>
    <row r="55" ht="21.95" customHeight="1" spans="1:4">
      <c r="A55" s="51" t="s">
        <v>12</v>
      </c>
      <c r="B55" s="52">
        <v>17.36</v>
      </c>
      <c r="C55" s="52"/>
      <c r="D55" s="53">
        <v>17.36</v>
      </c>
    </row>
    <row r="56" ht="21.95" hidden="1" customHeight="1" spans="1:4">
      <c r="A56" s="54" t="s">
        <v>53</v>
      </c>
      <c r="B56" s="49">
        <f>SUM(B57:B60)</f>
        <v>429.9</v>
      </c>
      <c r="C56" s="49">
        <f>SUM(C57:C60)</f>
        <v>13.43</v>
      </c>
      <c r="D56" s="49">
        <f>SUM(D57:D60)</f>
        <v>416.47</v>
      </c>
    </row>
    <row r="57" ht="21.95" customHeight="1" spans="1:4">
      <c r="A57" s="51" t="s">
        <v>54</v>
      </c>
      <c r="B57" s="52">
        <v>6.19</v>
      </c>
      <c r="C57" s="52"/>
      <c r="D57" s="53">
        <v>6.19</v>
      </c>
    </row>
    <row r="58" ht="21.95" hidden="1" customHeight="1" spans="1:4">
      <c r="A58" s="51" t="s">
        <v>55</v>
      </c>
      <c r="B58" s="52">
        <v>392.04</v>
      </c>
      <c r="C58" s="52">
        <v>13.43</v>
      </c>
      <c r="D58" s="53">
        <v>378.61</v>
      </c>
    </row>
    <row r="59" ht="21.95" hidden="1" customHeight="1" spans="1:4">
      <c r="A59" s="51" t="s">
        <v>56</v>
      </c>
      <c r="B59" s="52">
        <v>25.19</v>
      </c>
      <c r="C59" s="52"/>
      <c r="D59" s="53">
        <v>25.19</v>
      </c>
    </row>
    <row r="60" ht="21.95" customHeight="1" spans="1:5">
      <c r="A60" s="51" t="s">
        <v>57</v>
      </c>
      <c r="B60" s="52">
        <v>6.48</v>
      </c>
      <c r="C60" s="52"/>
      <c r="D60" s="53">
        <v>6.48</v>
      </c>
      <c r="E60">
        <v>4</v>
      </c>
    </row>
    <row r="61" ht="21.95" hidden="1" customHeight="1" spans="1:4">
      <c r="A61" s="50" t="s">
        <v>58</v>
      </c>
      <c r="B61" s="49">
        <f>SUM(B62:B63)</f>
        <v>735.49</v>
      </c>
      <c r="C61" s="49">
        <f>SUM(C62:C63)</f>
        <v>179.1</v>
      </c>
      <c r="D61" s="49">
        <f>SUM(D62:D63)</f>
        <v>556.39</v>
      </c>
    </row>
    <row r="62" ht="21.95" hidden="1" customHeight="1" spans="1:4">
      <c r="A62" s="51" t="s">
        <v>12</v>
      </c>
      <c r="B62" s="52">
        <v>169.78</v>
      </c>
      <c r="C62" s="52"/>
      <c r="D62" s="53">
        <v>169.78</v>
      </c>
    </row>
    <row r="63" ht="21.95" hidden="1" customHeight="1" spans="1:4">
      <c r="A63" s="54" t="s">
        <v>59</v>
      </c>
      <c r="B63" s="49">
        <f>SUM(B64:B70)</f>
        <v>565.71</v>
      </c>
      <c r="C63" s="49">
        <f>SUM(C64:C70)</f>
        <v>179.1</v>
      </c>
      <c r="D63" s="49">
        <f>SUM(D64:D70)</f>
        <v>386.61</v>
      </c>
    </row>
    <row r="64" ht="21.95" hidden="1" customHeight="1" spans="1:4">
      <c r="A64" s="51" t="s">
        <v>60</v>
      </c>
      <c r="B64" s="52">
        <v>53.2</v>
      </c>
      <c r="C64" s="52"/>
      <c r="D64" s="53">
        <v>53.2</v>
      </c>
    </row>
    <row r="65" ht="21.95" hidden="1" customHeight="1" spans="1:4">
      <c r="A65" s="51" t="s">
        <v>61</v>
      </c>
      <c r="B65" s="52">
        <v>334.25</v>
      </c>
      <c r="C65" s="52">
        <v>179.1</v>
      </c>
      <c r="D65" s="53">
        <v>155.15</v>
      </c>
    </row>
    <row r="66" ht="21.95" hidden="1" customHeight="1" spans="1:4">
      <c r="A66" s="51" t="s">
        <v>62</v>
      </c>
      <c r="B66" s="52">
        <v>122.11</v>
      </c>
      <c r="C66" s="52"/>
      <c r="D66" s="53">
        <v>122.11</v>
      </c>
    </row>
    <row r="67" ht="21.95" customHeight="1" spans="1:4">
      <c r="A67" s="51" t="s">
        <v>63</v>
      </c>
      <c r="B67" s="52">
        <v>14.31</v>
      </c>
      <c r="C67" s="52"/>
      <c r="D67" s="53">
        <v>14.31</v>
      </c>
    </row>
    <row r="68" ht="21.95" customHeight="1" spans="1:4">
      <c r="A68" s="51" t="s">
        <v>64</v>
      </c>
      <c r="B68" s="52">
        <v>3.55</v>
      </c>
      <c r="C68" s="52"/>
      <c r="D68" s="53">
        <v>3.55</v>
      </c>
    </row>
    <row r="69" ht="21.95" hidden="1" customHeight="1" spans="1:4">
      <c r="A69" s="51" t="s">
        <v>65</v>
      </c>
      <c r="B69" s="52">
        <v>23.98</v>
      </c>
      <c r="C69" s="52"/>
      <c r="D69" s="53">
        <v>23.98</v>
      </c>
    </row>
    <row r="70" ht="21.95" customHeight="1" spans="1:5">
      <c r="A70" s="51" t="s">
        <v>66</v>
      </c>
      <c r="B70" s="52">
        <v>14.31</v>
      </c>
      <c r="C70" s="52"/>
      <c r="D70" s="53">
        <v>14.31</v>
      </c>
      <c r="E70">
        <v>7</v>
      </c>
    </row>
    <row r="71" ht="21.95" hidden="1" customHeight="1" spans="1:4">
      <c r="A71" s="50" t="s">
        <v>67</v>
      </c>
      <c r="B71" s="49">
        <f>SUM(B72:B73)</f>
        <v>3112.55</v>
      </c>
      <c r="C71" s="49">
        <f>SUM(C72:C73)</f>
        <v>383.01</v>
      </c>
      <c r="D71" s="49">
        <f>SUM(D72:D73)</f>
        <v>2729.54</v>
      </c>
    </row>
    <row r="72" ht="21.95" hidden="1" customHeight="1" spans="1:4">
      <c r="A72" s="51" t="s">
        <v>12</v>
      </c>
      <c r="B72" s="52">
        <v>1438.92</v>
      </c>
      <c r="C72" s="52">
        <v>27.22</v>
      </c>
      <c r="D72" s="53">
        <v>1411.7</v>
      </c>
    </row>
    <row r="73" ht="21.95" hidden="1" customHeight="1" spans="1:4">
      <c r="A73" s="54" t="s">
        <v>68</v>
      </c>
      <c r="B73" s="49">
        <f>SUM(B74:B80)</f>
        <v>1673.63</v>
      </c>
      <c r="C73" s="49">
        <f>SUM(C74:C80)</f>
        <v>355.79</v>
      </c>
      <c r="D73" s="49">
        <f>SUM(D74:D80)</f>
        <v>1317.84</v>
      </c>
    </row>
    <row r="74" ht="21.95" hidden="1" customHeight="1" spans="1:4">
      <c r="A74" s="51" t="s">
        <v>69</v>
      </c>
      <c r="B74" s="52">
        <v>335.46</v>
      </c>
      <c r="C74" s="52"/>
      <c r="D74" s="53">
        <v>335.46</v>
      </c>
    </row>
    <row r="75" ht="21.95" customHeight="1" spans="1:4">
      <c r="A75" s="51" t="s">
        <v>70</v>
      </c>
      <c r="B75" s="52">
        <v>7.96</v>
      </c>
      <c r="C75" s="52"/>
      <c r="D75" s="53">
        <v>7.96</v>
      </c>
    </row>
    <row r="76" ht="21.95" customHeight="1" spans="1:4">
      <c r="A76" s="51" t="s">
        <v>71</v>
      </c>
      <c r="B76" s="52">
        <v>14.17</v>
      </c>
      <c r="C76" s="52"/>
      <c r="D76" s="53">
        <v>14.17</v>
      </c>
    </row>
    <row r="77" ht="21.95" hidden="1" customHeight="1" spans="1:4">
      <c r="A77" s="51" t="s">
        <v>72</v>
      </c>
      <c r="B77" s="52">
        <v>952.15</v>
      </c>
      <c r="C77" s="52">
        <v>182.75</v>
      </c>
      <c r="D77" s="53">
        <v>769.4</v>
      </c>
    </row>
    <row r="78" ht="21.95" hidden="1" customHeight="1" spans="1:4">
      <c r="A78" s="51" t="s">
        <v>73</v>
      </c>
      <c r="B78" s="52">
        <v>159.94</v>
      </c>
      <c r="C78" s="52">
        <v>130.21</v>
      </c>
      <c r="D78" s="53">
        <v>29.73</v>
      </c>
    </row>
    <row r="79" ht="21.95" hidden="1" customHeight="1" spans="1:4">
      <c r="A79" s="51" t="s">
        <v>74</v>
      </c>
      <c r="B79" s="52">
        <v>106.43</v>
      </c>
      <c r="C79" s="52"/>
      <c r="D79" s="53">
        <v>106.43</v>
      </c>
    </row>
    <row r="80" ht="21.95" hidden="1" customHeight="1" spans="1:5">
      <c r="A80" s="58" t="s">
        <v>75</v>
      </c>
      <c r="B80" s="52">
        <v>97.52</v>
      </c>
      <c r="C80" s="52">
        <v>42.83</v>
      </c>
      <c r="D80" s="53">
        <v>54.69</v>
      </c>
      <c r="E80">
        <v>7</v>
      </c>
    </row>
    <row r="81" ht="21.95" hidden="1" customHeight="1" spans="1:4">
      <c r="A81" s="50" t="s">
        <v>76</v>
      </c>
      <c r="B81" s="49">
        <f>SUM(B82:B83)</f>
        <v>685.64</v>
      </c>
      <c r="C81" s="49">
        <f>SUM(C82:C83)</f>
        <v>570.46</v>
      </c>
      <c r="D81" s="49">
        <f>SUM(D82:D83)</f>
        <v>115.18</v>
      </c>
    </row>
    <row r="82" ht="21.95" hidden="1" customHeight="1" spans="1:4">
      <c r="A82" s="51" t="s">
        <v>12</v>
      </c>
      <c r="B82" s="52">
        <v>199.65</v>
      </c>
      <c r="C82" s="52">
        <v>182.75</v>
      </c>
      <c r="D82" s="53">
        <v>16.9</v>
      </c>
    </row>
    <row r="83" ht="21.95" hidden="1" customHeight="1" spans="1:4">
      <c r="A83" s="54" t="s">
        <v>77</v>
      </c>
      <c r="B83" s="49">
        <f>SUM(B84:B88)</f>
        <v>485.99</v>
      </c>
      <c r="C83" s="49">
        <f>SUM(C84:C88)</f>
        <v>387.71</v>
      </c>
      <c r="D83" s="49">
        <f>SUM(D84:D88)</f>
        <v>98.28</v>
      </c>
    </row>
    <row r="84" ht="21.95" hidden="1" customHeight="1" spans="1:4">
      <c r="A84" s="51" t="s">
        <v>78</v>
      </c>
      <c r="B84" s="52">
        <v>32.34</v>
      </c>
      <c r="C84" s="52"/>
      <c r="D84" s="53">
        <v>32.34</v>
      </c>
    </row>
    <row r="85" ht="21.95" hidden="1" customHeight="1" spans="1:4">
      <c r="A85" s="51" t="s">
        <v>79</v>
      </c>
      <c r="B85" s="52">
        <v>436.25</v>
      </c>
      <c r="C85" s="52">
        <v>387.71</v>
      </c>
      <c r="D85" s="53">
        <v>48.54</v>
      </c>
    </row>
    <row r="86" ht="21.95" customHeight="1" spans="1:4">
      <c r="A86" s="51" t="s">
        <v>80</v>
      </c>
      <c r="B86" s="52">
        <v>2.96</v>
      </c>
      <c r="C86" s="52"/>
      <c r="D86" s="53">
        <v>2.96</v>
      </c>
    </row>
    <row r="87" ht="21.95" customHeight="1" spans="1:4">
      <c r="A87" s="51" t="s">
        <v>81</v>
      </c>
      <c r="B87" s="52">
        <v>7.96</v>
      </c>
      <c r="C87" s="52"/>
      <c r="D87" s="53">
        <v>7.96</v>
      </c>
    </row>
    <row r="88" ht="21.95" customHeight="1" spans="1:5">
      <c r="A88" s="51" t="s">
        <v>82</v>
      </c>
      <c r="B88" s="52">
        <v>6.48</v>
      </c>
      <c r="C88" s="52"/>
      <c r="D88" s="53">
        <v>6.48</v>
      </c>
      <c r="E88">
        <v>5</v>
      </c>
    </row>
    <row r="89" ht="21.95" hidden="1" customHeight="1" spans="1:4">
      <c r="A89" s="50" t="s">
        <v>83</v>
      </c>
      <c r="B89" s="49">
        <f>SUM(B90:B91)</f>
        <v>596.41</v>
      </c>
      <c r="C89" s="49">
        <f>SUM(C90:C91)</f>
        <v>205.2</v>
      </c>
      <c r="D89" s="49">
        <f>SUM(D90:D91)</f>
        <v>391.21</v>
      </c>
    </row>
    <row r="90" ht="21.95" hidden="1" customHeight="1" spans="1:4">
      <c r="A90" s="51" t="s">
        <v>12</v>
      </c>
      <c r="B90" s="52">
        <v>207.71</v>
      </c>
      <c r="C90" s="52">
        <v>182.75</v>
      </c>
      <c r="D90" s="53">
        <v>24.96</v>
      </c>
    </row>
    <row r="91" ht="21.95" hidden="1" customHeight="1" spans="1:4">
      <c r="A91" s="54" t="s">
        <v>84</v>
      </c>
      <c r="B91" s="49">
        <f>SUM(B92:B96)</f>
        <v>388.7</v>
      </c>
      <c r="C91" s="49">
        <f>SUM(C92:C96)</f>
        <v>22.45</v>
      </c>
      <c r="D91" s="49">
        <f>SUM(D92:D96)</f>
        <v>366.25</v>
      </c>
    </row>
    <row r="92" ht="21.95" hidden="1" customHeight="1" spans="1:4">
      <c r="A92" s="51" t="s">
        <v>85</v>
      </c>
      <c r="B92" s="52">
        <v>57.84</v>
      </c>
      <c r="C92" s="52">
        <v>22.45</v>
      </c>
      <c r="D92" s="53">
        <v>35.39</v>
      </c>
    </row>
    <row r="93" ht="21.95" customHeight="1" spans="1:4">
      <c r="A93" s="51" t="s">
        <v>86</v>
      </c>
      <c r="B93" s="52">
        <v>6.48</v>
      </c>
      <c r="C93" s="52"/>
      <c r="D93" s="53">
        <v>6.48</v>
      </c>
    </row>
    <row r="94" ht="21.95" hidden="1" customHeight="1" spans="1:4">
      <c r="A94" s="58" t="s">
        <v>87</v>
      </c>
      <c r="B94" s="52">
        <v>314.94</v>
      </c>
      <c r="C94" s="52"/>
      <c r="D94" s="53">
        <v>314.94</v>
      </c>
    </row>
    <row r="95" ht="21.95" customHeight="1" spans="1:4">
      <c r="A95" s="51" t="s">
        <v>88</v>
      </c>
      <c r="B95" s="52">
        <v>2.96</v>
      </c>
      <c r="C95" s="52"/>
      <c r="D95" s="53">
        <v>2.96</v>
      </c>
    </row>
    <row r="96" ht="21.95" customHeight="1" spans="1:5">
      <c r="A96" s="51" t="s">
        <v>89</v>
      </c>
      <c r="B96" s="52">
        <v>6.48</v>
      </c>
      <c r="C96" s="52"/>
      <c r="D96" s="53">
        <v>6.48</v>
      </c>
      <c r="E96">
        <v>5</v>
      </c>
    </row>
    <row r="97" ht="21.95" hidden="1" customHeight="1" spans="1:4">
      <c r="A97" s="50" t="s">
        <v>90</v>
      </c>
      <c r="B97" s="49">
        <f>SUM(B98:B99)</f>
        <v>281.04</v>
      </c>
      <c r="C97" s="49">
        <f>SUM(C98:C99)</f>
        <v>0</v>
      </c>
      <c r="D97" s="49">
        <f>SUM(D98:D99)</f>
        <v>281.04</v>
      </c>
    </row>
    <row r="98" ht="21.95" hidden="1" customHeight="1" spans="1:4">
      <c r="A98" s="51" t="s">
        <v>12</v>
      </c>
      <c r="B98" s="52">
        <v>25.55</v>
      </c>
      <c r="C98" s="52"/>
      <c r="D98" s="53">
        <v>25.55</v>
      </c>
    </row>
    <row r="99" ht="21.95" hidden="1" customHeight="1" spans="1:4">
      <c r="A99" s="54" t="s">
        <v>91</v>
      </c>
      <c r="B99" s="49">
        <f>SUM(B100:B109)</f>
        <v>255.49</v>
      </c>
      <c r="C99" s="49">
        <f>SUM(C100:C109)</f>
        <v>0</v>
      </c>
      <c r="D99" s="49">
        <f>SUM(D100:D109)</f>
        <v>255.49</v>
      </c>
    </row>
    <row r="100" ht="21.95" customHeight="1" spans="1:4">
      <c r="A100" s="51" t="s">
        <v>92</v>
      </c>
      <c r="B100" s="52">
        <v>2.07</v>
      </c>
      <c r="C100" s="52"/>
      <c r="D100" s="53">
        <v>2.07</v>
      </c>
    </row>
    <row r="101" ht="21.95" customHeight="1" spans="1:4">
      <c r="A101" s="51" t="s">
        <v>93</v>
      </c>
      <c r="B101" s="52">
        <v>7.07</v>
      </c>
      <c r="C101" s="52"/>
      <c r="D101" s="53">
        <v>7.07</v>
      </c>
    </row>
    <row r="102" ht="21.95" hidden="1" customHeight="1" spans="1:4">
      <c r="A102" s="51" t="s">
        <v>94</v>
      </c>
      <c r="B102" s="52">
        <v>52.77</v>
      </c>
      <c r="C102" s="52"/>
      <c r="D102" s="53">
        <v>52.77</v>
      </c>
    </row>
    <row r="103" ht="21.95" customHeight="1" spans="1:4">
      <c r="A103" s="51" t="s">
        <v>95</v>
      </c>
      <c r="B103" s="52">
        <v>17.71</v>
      </c>
      <c r="C103" s="52"/>
      <c r="D103" s="53">
        <v>17.71</v>
      </c>
    </row>
    <row r="104" ht="21.95" hidden="1" customHeight="1" spans="1:4">
      <c r="A104" s="51" t="s">
        <v>96</v>
      </c>
      <c r="B104" s="52">
        <v>43.91</v>
      </c>
      <c r="C104" s="52"/>
      <c r="D104" s="53">
        <v>43.91</v>
      </c>
    </row>
    <row r="105" ht="21.95" customHeight="1" spans="1:4">
      <c r="A105" s="51" t="s">
        <v>97</v>
      </c>
      <c r="B105" s="52">
        <v>5.6</v>
      </c>
      <c r="C105" s="52"/>
      <c r="D105" s="53">
        <v>5.6</v>
      </c>
    </row>
    <row r="106" ht="21.95" hidden="1" customHeight="1" spans="1:4">
      <c r="A106" s="51" t="s">
        <v>98</v>
      </c>
      <c r="B106" s="52">
        <v>25.16</v>
      </c>
      <c r="C106" s="52"/>
      <c r="D106" s="53">
        <v>25.16</v>
      </c>
    </row>
    <row r="107" ht="21.95" hidden="1" customHeight="1" spans="1:4">
      <c r="A107" s="51" t="s">
        <v>99</v>
      </c>
      <c r="B107" s="52">
        <v>88.24</v>
      </c>
      <c r="C107" s="52"/>
      <c r="D107" s="53">
        <v>88.24</v>
      </c>
    </row>
    <row r="108" ht="21.95" customHeight="1" spans="1:4">
      <c r="A108" s="51" t="s">
        <v>100</v>
      </c>
      <c r="B108" s="52">
        <v>6.48</v>
      </c>
      <c r="C108" s="52"/>
      <c r="D108" s="53">
        <v>6.48</v>
      </c>
    </row>
    <row r="109" ht="21.95" customHeight="1" spans="1:5">
      <c r="A109" s="51" t="s">
        <v>101</v>
      </c>
      <c r="B109" s="52">
        <v>6.48</v>
      </c>
      <c r="C109" s="52"/>
      <c r="D109" s="53">
        <v>6.48</v>
      </c>
      <c r="E109">
        <v>10</v>
      </c>
    </row>
    <row r="110" ht="21.95" hidden="1" customHeight="1" spans="1:4">
      <c r="A110" s="50" t="s">
        <v>102</v>
      </c>
      <c r="B110" s="49">
        <f>SUM(B111:B112)</f>
        <v>1269.1</v>
      </c>
      <c r="C110" s="49">
        <f>SUM(C111:C112)</f>
        <v>365.5</v>
      </c>
      <c r="D110" s="49">
        <f>SUM(D111:D112)</f>
        <v>903.6</v>
      </c>
    </row>
    <row r="111" ht="21.95" customHeight="1" spans="1:4">
      <c r="A111" s="51" t="s">
        <v>12</v>
      </c>
      <c r="B111" s="52">
        <v>12.78</v>
      </c>
      <c r="C111" s="52"/>
      <c r="D111" s="53">
        <v>12.78</v>
      </c>
    </row>
    <row r="112" ht="21.95" hidden="1" customHeight="1" spans="1:4">
      <c r="A112" s="54" t="s">
        <v>103</v>
      </c>
      <c r="B112" s="49">
        <f>SUM(B113:B121)</f>
        <v>1256.32</v>
      </c>
      <c r="C112" s="49">
        <f>SUM(C113:C121)</f>
        <v>365.5</v>
      </c>
      <c r="D112" s="49">
        <f>SUM(D113:D121)</f>
        <v>890.82</v>
      </c>
    </row>
    <row r="113" ht="21.95" hidden="1" customHeight="1" spans="1:4">
      <c r="A113" s="51" t="s">
        <v>104</v>
      </c>
      <c r="B113" s="52">
        <v>1089.59</v>
      </c>
      <c r="C113" s="52">
        <v>365.5</v>
      </c>
      <c r="D113" s="53">
        <v>724.09</v>
      </c>
    </row>
    <row r="114" ht="21.95" hidden="1" customHeight="1" spans="1:4">
      <c r="A114" s="51" t="s">
        <v>105</v>
      </c>
      <c r="B114" s="52">
        <v>29.74</v>
      </c>
      <c r="C114" s="52"/>
      <c r="D114" s="53">
        <v>29.74</v>
      </c>
    </row>
    <row r="115" ht="21.95" customHeight="1" spans="1:4">
      <c r="A115" s="51" t="s">
        <v>106</v>
      </c>
      <c r="B115" s="52">
        <v>2.96</v>
      </c>
      <c r="C115" s="52"/>
      <c r="D115" s="53">
        <v>2.96</v>
      </c>
    </row>
    <row r="116" ht="21.95" customHeight="1" spans="1:4">
      <c r="A116" s="51" t="s">
        <v>107</v>
      </c>
      <c r="B116" s="52">
        <v>5.92</v>
      </c>
      <c r="C116" s="52"/>
      <c r="D116" s="53">
        <v>5.92</v>
      </c>
    </row>
    <row r="117" ht="21.95" customHeight="1" spans="1:4">
      <c r="A117" s="51" t="s">
        <v>108</v>
      </c>
      <c r="B117" s="52">
        <v>7.96</v>
      </c>
      <c r="C117" s="52"/>
      <c r="D117" s="53">
        <v>7.96</v>
      </c>
    </row>
    <row r="118" ht="21.95" hidden="1" customHeight="1" spans="1:4">
      <c r="A118" s="51" t="s">
        <v>109</v>
      </c>
      <c r="B118" s="52">
        <v>26.12</v>
      </c>
      <c r="C118" s="52"/>
      <c r="D118" s="53">
        <v>26.12</v>
      </c>
    </row>
    <row r="119" ht="21.95" hidden="1" customHeight="1" spans="1:4">
      <c r="A119" s="51" t="s">
        <v>110</v>
      </c>
      <c r="B119" s="52">
        <v>72.85</v>
      </c>
      <c r="C119" s="52"/>
      <c r="D119" s="53">
        <v>72.85</v>
      </c>
    </row>
    <row r="120" ht="21.95" customHeight="1" spans="1:4">
      <c r="A120" s="51" t="s">
        <v>111</v>
      </c>
      <c r="B120" s="52">
        <v>4.14</v>
      </c>
      <c r="C120" s="52"/>
      <c r="D120" s="53">
        <v>4.14</v>
      </c>
    </row>
    <row r="121" ht="21.95" customHeight="1" spans="1:5">
      <c r="A121" s="51" t="s">
        <v>112</v>
      </c>
      <c r="B121" s="52">
        <v>17.04</v>
      </c>
      <c r="C121" s="52"/>
      <c r="D121" s="53">
        <v>17.04</v>
      </c>
      <c r="E121">
        <v>9</v>
      </c>
    </row>
    <row r="122" ht="21.95" hidden="1" customHeight="1" spans="1:4">
      <c r="A122" s="50" t="s">
        <v>113</v>
      </c>
      <c r="B122" s="49">
        <f>SUM(B123:B124)</f>
        <v>2814.25</v>
      </c>
      <c r="C122" s="49">
        <f>SUM(C123:C124)</f>
        <v>520.22</v>
      </c>
      <c r="D122" s="49">
        <f>SUM(D123:D124)</f>
        <v>2294.03</v>
      </c>
    </row>
    <row r="123" ht="21.95" hidden="1" customHeight="1" spans="1:4">
      <c r="A123" s="51" t="s">
        <v>12</v>
      </c>
      <c r="B123" s="52">
        <v>387.52</v>
      </c>
      <c r="C123" s="52">
        <v>182.75</v>
      </c>
      <c r="D123" s="53">
        <v>204.77</v>
      </c>
    </row>
    <row r="124" ht="21.95" hidden="1" customHeight="1" spans="1:4">
      <c r="A124" s="54" t="s">
        <v>114</v>
      </c>
      <c r="B124" s="49">
        <f>SUM(B125:B135)</f>
        <v>2426.73</v>
      </c>
      <c r="C124" s="49">
        <f>SUM(C125:C135)</f>
        <v>337.47</v>
      </c>
      <c r="D124" s="49">
        <f>SUM(D125:D135)</f>
        <v>2089.26</v>
      </c>
    </row>
    <row r="125" ht="21.95" hidden="1" customHeight="1" spans="1:4">
      <c r="A125" s="51" t="s">
        <v>115</v>
      </c>
      <c r="B125" s="52">
        <v>33.75</v>
      </c>
      <c r="C125" s="52"/>
      <c r="D125" s="53">
        <v>33.75</v>
      </c>
    </row>
    <row r="126" ht="21.95" hidden="1" customHeight="1" spans="1:4">
      <c r="A126" s="76" t="s">
        <v>116</v>
      </c>
      <c r="B126" s="60">
        <v>1192.02</v>
      </c>
      <c r="C126" s="60">
        <v>182.75</v>
      </c>
      <c r="D126" s="60">
        <v>1009.27</v>
      </c>
    </row>
    <row r="127" ht="21.95" hidden="1" customHeight="1" spans="1:4">
      <c r="A127" s="51" t="s">
        <v>117</v>
      </c>
      <c r="B127" s="52">
        <v>26.13</v>
      </c>
      <c r="C127" s="52"/>
      <c r="D127" s="53">
        <v>26.13</v>
      </c>
    </row>
    <row r="128" ht="21.95" hidden="1" customHeight="1" spans="1:4">
      <c r="A128" s="51" t="s">
        <v>118</v>
      </c>
      <c r="B128" s="52">
        <v>514.85</v>
      </c>
      <c r="C128" s="52"/>
      <c r="D128" s="53">
        <v>514.85</v>
      </c>
    </row>
    <row r="129" ht="21.95" customHeight="1" spans="1:4">
      <c r="A129" s="51" t="s">
        <v>119</v>
      </c>
      <c r="B129" s="52">
        <v>18.16</v>
      </c>
      <c r="C129" s="52"/>
      <c r="D129" s="53">
        <v>18.16</v>
      </c>
    </row>
    <row r="130" ht="21.95" customHeight="1" spans="1:4">
      <c r="A130" s="51" t="s">
        <v>120</v>
      </c>
      <c r="B130" s="52">
        <v>8.55</v>
      </c>
      <c r="C130" s="52"/>
      <c r="D130" s="53">
        <v>8.55</v>
      </c>
    </row>
    <row r="131" ht="21.95" hidden="1" customHeight="1" spans="1:4">
      <c r="A131" s="51" t="s">
        <v>121</v>
      </c>
      <c r="B131" s="52">
        <v>178.18</v>
      </c>
      <c r="C131" s="52"/>
      <c r="D131" s="53">
        <v>178.18</v>
      </c>
    </row>
    <row r="132" ht="21.95" customHeight="1" spans="1:4">
      <c r="A132" s="51" t="s">
        <v>122</v>
      </c>
      <c r="B132" s="52">
        <v>12.99</v>
      </c>
      <c r="C132" s="52"/>
      <c r="D132" s="53">
        <v>12.99</v>
      </c>
    </row>
    <row r="133" ht="21.95" hidden="1" customHeight="1" spans="1:4">
      <c r="A133" s="51" t="s">
        <v>123</v>
      </c>
      <c r="B133" s="52">
        <v>219.71</v>
      </c>
      <c r="C133" s="52">
        <v>154.72</v>
      </c>
      <c r="D133" s="53">
        <v>64.99</v>
      </c>
    </row>
    <row r="134" ht="21.95" hidden="1" customHeight="1" spans="1:4">
      <c r="A134" s="51" t="s">
        <v>124</v>
      </c>
      <c r="B134" s="52">
        <v>34.21</v>
      </c>
      <c r="C134" s="52"/>
      <c r="D134" s="53">
        <v>34.21</v>
      </c>
    </row>
    <row r="135" ht="21.95" hidden="1" customHeight="1" spans="1:5">
      <c r="A135" s="51" t="s">
        <v>125</v>
      </c>
      <c r="B135" s="52">
        <v>188.18</v>
      </c>
      <c r="C135" s="52"/>
      <c r="D135" s="53">
        <v>188.18</v>
      </c>
      <c r="E135">
        <v>11</v>
      </c>
    </row>
    <row r="136" ht="21.95" hidden="1" customHeight="1" spans="1:4">
      <c r="A136" s="50" t="s">
        <v>126</v>
      </c>
      <c r="B136" s="49">
        <f>SUM(B137:B138)</f>
        <v>1948.91</v>
      </c>
      <c r="C136" s="49">
        <f>SUM(C137:C138)</f>
        <v>313.56</v>
      </c>
      <c r="D136" s="49">
        <f>SUM(D137:D138)</f>
        <v>1635.35</v>
      </c>
    </row>
    <row r="137" ht="21.95" hidden="1" customHeight="1" spans="1:4">
      <c r="A137" s="51" t="s">
        <v>12</v>
      </c>
      <c r="B137" s="52">
        <v>1544.15</v>
      </c>
      <c r="C137" s="52">
        <v>130.81</v>
      </c>
      <c r="D137" s="53">
        <v>1413.34</v>
      </c>
    </row>
    <row r="138" ht="21.95" hidden="1" customHeight="1" spans="1:4">
      <c r="A138" s="54" t="s">
        <v>127</v>
      </c>
      <c r="B138" s="49">
        <f>SUM(B139:B144)</f>
        <v>404.76</v>
      </c>
      <c r="C138" s="49">
        <f>SUM(C139:C144)</f>
        <v>182.75</v>
      </c>
      <c r="D138" s="49">
        <f>SUM(D139:D144)</f>
        <v>222.01</v>
      </c>
    </row>
    <row r="139" ht="21.95" hidden="1" customHeight="1" spans="1:4">
      <c r="A139" s="51" t="s">
        <v>128</v>
      </c>
      <c r="B139" s="52">
        <v>316.26</v>
      </c>
      <c r="C139" s="52">
        <v>182.75</v>
      </c>
      <c r="D139" s="53">
        <v>133.51</v>
      </c>
    </row>
    <row r="140" ht="21.95" customHeight="1" spans="1:4">
      <c r="A140" s="51" t="s">
        <v>129</v>
      </c>
      <c r="B140" s="52">
        <v>8.55</v>
      </c>
      <c r="C140" s="52"/>
      <c r="D140" s="53">
        <v>8.55</v>
      </c>
    </row>
    <row r="141" ht="21.95" hidden="1" customHeight="1" spans="1:4">
      <c r="A141" s="51" t="s">
        <v>130</v>
      </c>
      <c r="B141" s="52">
        <v>25.19</v>
      </c>
      <c r="C141" s="52"/>
      <c r="D141" s="53">
        <v>25.19</v>
      </c>
    </row>
    <row r="142" ht="21.95" hidden="1" customHeight="1" spans="1:4">
      <c r="A142" s="51" t="s">
        <v>131</v>
      </c>
      <c r="B142" s="52">
        <v>29.41</v>
      </c>
      <c r="C142" s="52"/>
      <c r="D142" s="53">
        <v>29.41</v>
      </c>
    </row>
    <row r="143" ht="21.95" customHeight="1" spans="1:4">
      <c r="A143" s="51" t="s">
        <v>132</v>
      </c>
      <c r="B143" s="52">
        <v>3.55</v>
      </c>
      <c r="C143" s="52"/>
      <c r="D143" s="53">
        <v>3.55</v>
      </c>
    </row>
    <row r="144" ht="21.95" hidden="1" customHeight="1" spans="1:5">
      <c r="A144" s="51" t="s">
        <v>133</v>
      </c>
      <c r="B144" s="52">
        <v>21.8</v>
      </c>
      <c r="C144" s="52"/>
      <c r="D144" s="53">
        <v>21.8</v>
      </c>
      <c r="E144">
        <v>6</v>
      </c>
    </row>
    <row r="145" ht="21.95" hidden="1" customHeight="1" spans="1:4">
      <c r="A145" s="50" t="s">
        <v>134</v>
      </c>
      <c r="B145" s="49">
        <f>SUM(B146:B147)</f>
        <v>303.11</v>
      </c>
      <c r="C145" s="49">
        <f>SUM(C146:C147)</f>
        <v>0</v>
      </c>
      <c r="D145" s="49">
        <f>SUM(D146:D147)</f>
        <v>303.11</v>
      </c>
    </row>
    <row r="146" ht="21.95" hidden="1" customHeight="1" spans="1:4">
      <c r="A146" s="51" t="s">
        <v>12</v>
      </c>
      <c r="B146" s="52">
        <v>207.83</v>
      </c>
      <c r="C146" s="52"/>
      <c r="D146" s="53">
        <v>207.83</v>
      </c>
    </row>
    <row r="147" ht="21.95" hidden="1" customHeight="1" spans="1:4">
      <c r="A147" s="54" t="s">
        <v>135</v>
      </c>
      <c r="B147" s="49">
        <f>SUM(B148:B153)</f>
        <v>95.28</v>
      </c>
      <c r="C147" s="49">
        <f>SUM(C148:C153)</f>
        <v>0</v>
      </c>
      <c r="D147" s="49">
        <f>SUM(D148:D153)</f>
        <v>95.28</v>
      </c>
    </row>
    <row r="148" ht="21.95" customHeight="1" spans="1:4">
      <c r="A148" s="51" t="s">
        <v>136</v>
      </c>
      <c r="B148" s="52">
        <v>17.34</v>
      </c>
      <c r="C148" s="52"/>
      <c r="D148" s="53">
        <v>17.34</v>
      </c>
    </row>
    <row r="149" ht="21.95" customHeight="1" spans="1:4">
      <c r="A149" s="51" t="s">
        <v>137</v>
      </c>
      <c r="B149" s="52">
        <v>8.55</v>
      </c>
      <c r="C149" s="52"/>
      <c r="D149" s="53">
        <v>8.55</v>
      </c>
    </row>
    <row r="150" ht="21.95" customHeight="1" spans="1:4">
      <c r="A150" s="51" t="s">
        <v>138</v>
      </c>
      <c r="B150" s="52">
        <v>6.48</v>
      </c>
      <c r="C150" s="52"/>
      <c r="D150" s="53">
        <v>6.48</v>
      </c>
    </row>
    <row r="151" ht="21.95" hidden="1" customHeight="1" spans="1:4">
      <c r="A151" s="51" t="s">
        <v>139</v>
      </c>
      <c r="B151" s="52">
        <v>25.19</v>
      </c>
      <c r="C151" s="52"/>
      <c r="D151" s="53">
        <v>25.19</v>
      </c>
    </row>
    <row r="152" ht="21.95" hidden="1" customHeight="1" spans="1:4">
      <c r="A152" s="51" t="s">
        <v>140</v>
      </c>
      <c r="B152" s="52">
        <v>26.59</v>
      </c>
      <c r="C152" s="52"/>
      <c r="D152" s="53">
        <v>26.59</v>
      </c>
    </row>
    <row r="153" ht="21.95" customHeight="1" spans="1:5">
      <c r="A153" s="51" t="s">
        <v>141</v>
      </c>
      <c r="B153" s="52">
        <v>11.13</v>
      </c>
      <c r="C153" s="52"/>
      <c r="D153" s="53">
        <v>11.13</v>
      </c>
      <c r="E153">
        <v>6</v>
      </c>
    </row>
    <row r="154" ht="21.95" hidden="1" customHeight="1" spans="1:4">
      <c r="A154" s="50" t="s">
        <v>142</v>
      </c>
      <c r="B154" s="49">
        <f>SUM(B155:B156)</f>
        <v>1130.38</v>
      </c>
      <c r="C154" s="49">
        <f>SUM(C155:C156)</f>
        <v>182.75</v>
      </c>
      <c r="D154" s="49">
        <f>SUM(D155:D156)</f>
        <v>947.63</v>
      </c>
    </row>
    <row r="155" ht="21.95" hidden="1" customHeight="1" spans="1:4">
      <c r="A155" s="51" t="s">
        <v>12</v>
      </c>
      <c r="B155" s="52">
        <v>604.43</v>
      </c>
      <c r="C155" s="52">
        <v>182.75</v>
      </c>
      <c r="D155" s="53">
        <v>421.68</v>
      </c>
    </row>
    <row r="156" ht="21.95" hidden="1" customHeight="1" spans="1:4">
      <c r="A156" s="54" t="s">
        <v>143</v>
      </c>
      <c r="B156" s="49">
        <f>SUM(B157:B159)</f>
        <v>525.95</v>
      </c>
      <c r="C156" s="49">
        <f>SUM(C157:C159)</f>
        <v>0</v>
      </c>
      <c r="D156" s="49">
        <f>SUM(D157:D159)</f>
        <v>525.95</v>
      </c>
    </row>
    <row r="157" ht="21.95" hidden="1" customHeight="1" spans="1:4">
      <c r="A157" s="51" t="s">
        <v>144</v>
      </c>
      <c r="B157" s="52">
        <v>481.14</v>
      </c>
      <c r="C157" s="52"/>
      <c r="D157" s="53">
        <v>481.14</v>
      </c>
    </row>
    <row r="158" ht="21.95" hidden="1" customHeight="1" spans="1:4">
      <c r="A158" s="51" t="s">
        <v>145</v>
      </c>
      <c r="B158" s="52">
        <v>24.93</v>
      </c>
      <c r="C158" s="52"/>
      <c r="D158" s="53">
        <v>24.93</v>
      </c>
    </row>
    <row r="159" ht="21.95" customHeight="1" spans="1:5">
      <c r="A159" s="51" t="s">
        <v>146</v>
      </c>
      <c r="B159" s="52">
        <v>19.88</v>
      </c>
      <c r="C159" s="52"/>
      <c r="D159" s="53">
        <v>19.88</v>
      </c>
      <c r="E159">
        <v>3</v>
      </c>
    </row>
    <row r="160" ht="21.95" hidden="1" customHeight="1" spans="1:4">
      <c r="A160" s="50" t="s">
        <v>147</v>
      </c>
      <c r="B160" s="49">
        <f>SUM(B161:B162)</f>
        <v>212.05</v>
      </c>
      <c r="C160" s="49">
        <f>SUM(C161:C162)</f>
        <v>4.35</v>
      </c>
      <c r="D160" s="49">
        <f>SUM(D161:D162)</f>
        <v>207.7</v>
      </c>
    </row>
    <row r="161" ht="21.95" customHeight="1" spans="1:4">
      <c r="A161" s="51" t="s">
        <v>12</v>
      </c>
      <c r="B161" s="52">
        <v>18.9</v>
      </c>
      <c r="C161" s="52"/>
      <c r="D161" s="53">
        <v>18.9</v>
      </c>
    </row>
    <row r="162" ht="21.95" hidden="1" customHeight="1" spans="1:4">
      <c r="A162" s="54" t="s">
        <v>148</v>
      </c>
      <c r="B162" s="49">
        <f>SUM(B163:B168)</f>
        <v>193.15</v>
      </c>
      <c r="C162" s="49">
        <f>SUM(C163:C168)</f>
        <v>4.35</v>
      </c>
      <c r="D162" s="49">
        <f>SUM(D163:D168)</f>
        <v>188.8</v>
      </c>
    </row>
    <row r="163" ht="21.95" customHeight="1" spans="1:4">
      <c r="A163" s="51" t="s">
        <v>149</v>
      </c>
      <c r="B163" s="52">
        <v>19.13</v>
      </c>
      <c r="C163" s="52"/>
      <c r="D163" s="53">
        <v>19.13</v>
      </c>
    </row>
    <row r="164" ht="21.95" customHeight="1" spans="1:4">
      <c r="A164" s="51" t="s">
        <v>150</v>
      </c>
      <c r="B164" s="52">
        <v>7.23</v>
      </c>
      <c r="C164" s="52"/>
      <c r="D164" s="53">
        <v>7.23</v>
      </c>
    </row>
    <row r="165" ht="21.95" customHeight="1" spans="1:4">
      <c r="A165" s="51" t="s">
        <v>151</v>
      </c>
      <c r="B165" s="52">
        <v>17.7</v>
      </c>
      <c r="C165" s="52">
        <v>4.35</v>
      </c>
      <c r="D165" s="53">
        <v>13.35</v>
      </c>
    </row>
    <row r="166" ht="21.95" hidden="1" customHeight="1" spans="1:4">
      <c r="A166" s="51" t="s">
        <v>152</v>
      </c>
      <c r="B166" s="52">
        <v>108.1</v>
      </c>
      <c r="C166" s="52"/>
      <c r="D166" s="53">
        <v>108.1</v>
      </c>
    </row>
    <row r="167" ht="21.95" hidden="1" customHeight="1" spans="1:4">
      <c r="A167" s="51" t="s">
        <v>153</v>
      </c>
      <c r="B167" s="52">
        <v>35.39</v>
      </c>
      <c r="C167" s="52"/>
      <c r="D167" s="53">
        <v>35.39</v>
      </c>
    </row>
    <row r="168" ht="21.95" customHeight="1" spans="1:5">
      <c r="A168" s="51" t="s">
        <v>154</v>
      </c>
      <c r="B168" s="52">
        <v>5.6</v>
      </c>
      <c r="C168" s="52"/>
      <c r="D168" s="53">
        <v>5.6</v>
      </c>
      <c r="E168">
        <v>6</v>
      </c>
    </row>
    <row r="169" ht="21.95" hidden="1" customHeight="1" spans="1:4">
      <c r="A169" s="50" t="s">
        <v>155</v>
      </c>
      <c r="B169" s="49">
        <f>SUM(B170:B171)</f>
        <v>2086.48</v>
      </c>
      <c r="C169" s="49">
        <f>SUM(C170:C171)</f>
        <v>365.5</v>
      </c>
      <c r="D169" s="49">
        <f>SUM(D170:D171)</f>
        <v>1720.98</v>
      </c>
    </row>
    <row r="170" ht="21.95" hidden="1" customHeight="1" spans="1:4">
      <c r="A170" s="51" t="s">
        <v>12</v>
      </c>
      <c r="B170" s="52">
        <v>449.35</v>
      </c>
      <c r="C170" s="52">
        <v>182.75</v>
      </c>
      <c r="D170" s="53">
        <v>266.6</v>
      </c>
    </row>
    <row r="171" ht="21.95" hidden="1" customHeight="1" spans="1:4">
      <c r="A171" s="54" t="s">
        <v>156</v>
      </c>
      <c r="B171" s="49">
        <f>SUM(B172:B176)</f>
        <v>1637.13</v>
      </c>
      <c r="C171" s="49">
        <f>SUM(C172:C176)</f>
        <v>182.75</v>
      </c>
      <c r="D171" s="49">
        <f>SUM(D172:D176)</f>
        <v>1454.38</v>
      </c>
    </row>
    <row r="172" ht="21.95" hidden="1" customHeight="1" spans="1:4">
      <c r="A172" s="51" t="s">
        <v>157</v>
      </c>
      <c r="B172" s="52">
        <v>326.22</v>
      </c>
      <c r="C172" s="52">
        <v>182.75</v>
      </c>
      <c r="D172" s="53">
        <v>143.47</v>
      </c>
    </row>
    <row r="173" ht="21.95" customHeight="1" spans="1:4">
      <c r="A173" s="51" t="s">
        <v>158</v>
      </c>
      <c r="B173" s="52">
        <v>17.2</v>
      </c>
      <c r="C173" s="52"/>
      <c r="D173" s="53">
        <v>17.2</v>
      </c>
    </row>
    <row r="174" ht="21.95" hidden="1" customHeight="1" spans="1:4">
      <c r="A174" s="51" t="s">
        <v>159</v>
      </c>
      <c r="B174" s="52">
        <v>412.08</v>
      </c>
      <c r="C174" s="52"/>
      <c r="D174" s="53">
        <v>412.08</v>
      </c>
    </row>
    <row r="175" ht="21.95" hidden="1" customHeight="1" spans="1:4">
      <c r="A175" s="51" t="s">
        <v>160</v>
      </c>
      <c r="B175" s="52">
        <v>835.85</v>
      </c>
      <c r="C175" s="52"/>
      <c r="D175" s="53">
        <v>835.85</v>
      </c>
    </row>
    <row r="176" ht="21.95" hidden="1" customHeight="1" spans="1:5">
      <c r="A176" s="51" t="s">
        <v>161</v>
      </c>
      <c r="B176" s="52">
        <v>45.78</v>
      </c>
      <c r="C176" s="52"/>
      <c r="D176" s="53">
        <v>45.78</v>
      </c>
      <c r="E176">
        <v>5</v>
      </c>
    </row>
    <row r="177" ht="21.95" hidden="1" customHeight="1" spans="1:4">
      <c r="A177" s="50" t="s">
        <v>162</v>
      </c>
      <c r="B177" s="49">
        <f>SUM(B178:B179)</f>
        <v>321.41</v>
      </c>
      <c r="C177" s="49">
        <f>SUM(C178:C179)</f>
        <v>81.43</v>
      </c>
      <c r="D177" s="49">
        <f>SUM(D178:D179)</f>
        <v>239.98</v>
      </c>
    </row>
    <row r="178" ht="21.95" hidden="1" customHeight="1" spans="1:4">
      <c r="A178" s="51" t="s">
        <v>12</v>
      </c>
      <c r="B178" s="52">
        <v>168.96</v>
      </c>
      <c r="C178" s="52">
        <v>17.15</v>
      </c>
      <c r="D178" s="53">
        <v>151.81</v>
      </c>
    </row>
    <row r="179" ht="21.95" hidden="1" customHeight="1" spans="1:4">
      <c r="A179" s="54" t="s">
        <v>163</v>
      </c>
      <c r="B179" s="49">
        <f>SUM(B180:B184)</f>
        <v>152.45</v>
      </c>
      <c r="C179" s="49">
        <f>SUM(C180:C184)</f>
        <v>64.28</v>
      </c>
      <c r="D179" s="49">
        <f>SUM(D180:D184)</f>
        <v>88.17</v>
      </c>
    </row>
    <row r="180" ht="21.95" hidden="1" customHeight="1" spans="1:4">
      <c r="A180" s="51" t="s">
        <v>164</v>
      </c>
      <c r="B180" s="52">
        <v>55.55</v>
      </c>
      <c r="C180" s="52"/>
      <c r="D180" s="53">
        <v>55.55</v>
      </c>
    </row>
    <row r="181" ht="21.95" hidden="1" customHeight="1" spans="1:4">
      <c r="A181" s="76" t="s">
        <v>165</v>
      </c>
      <c r="B181" s="60">
        <v>72.9</v>
      </c>
      <c r="C181" s="60">
        <v>64.28</v>
      </c>
      <c r="D181" s="60">
        <v>8.62</v>
      </c>
    </row>
    <row r="182" ht="21.95" customHeight="1" spans="1:4">
      <c r="A182" s="51" t="s">
        <v>166</v>
      </c>
      <c r="B182" s="52">
        <v>0.59</v>
      </c>
      <c r="C182" s="52"/>
      <c r="D182" s="53">
        <v>0.59</v>
      </c>
    </row>
    <row r="183" ht="21.95" customHeight="1" spans="1:4">
      <c r="A183" s="51" t="s">
        <v>167</v>
      </c>
      <c r="B183" s="52">
        <v>6.48</v>
      </c>
      <c r="C183" s="52"/>
      <c r="D183" s="53">
        <v>6.48</v>
      </c>
    </row>
    <row r="184" ht="21.95" customHeight="1" spans="1:5">
      <c r="A184" s="51" t="s">
        <v>168</v>
      </c>
      <c r="B184" s="52">
        <v>16.93</v>
      </c>
      <c r="C184" s="52"/>
      <c r="D184" s="53">
        <v>16.93</v>
      </c>
      <c r="E184">
        <v>5</v>
      </c>
    </row>
    <row r="185" ht="21.95" customHeight="1" spans="1:4">
      <c r="A185" s="50" t="s">
        <v>169</v>
      </c>
      <c r="B185" s="49">
        <f t="shared" ref="B185:D186" si="0">SUM(B186)</f>
        <v>6.48</v>
      </c>
      <c r="C185" s="49">
        <f t="shared" si="0"/>
        <v>0</v>
      </c>
      <c r="D185" s="49">
        <f t="shared" si="0"/>
        <v>6.48</v>
      </c>
    </row>
    <row r="186" ht="21.95" customHeight="1" spans="1:4">
      <c r="A186" s="54" t="s">
        <v>170</v>
      </c>
      <c r="B186" s="49">
        <f t="shared" si="0"/>
        <v>6.48</v>
      </c>
      <c r="C186" s="49">
        <f t="shared" si="0"/>
        <v>0</v>
      </c>
      <c r="D186" s="49">
        <f t="shared" si="0"/>
        <v>6.48</v>
      </c>
    </row>
    <row r="187" ht="21.95" customHeight="1" spans="1:5">
      <c r="A187" s="51" t="s">
        <v>171</v>
      </c>
      <c r="B187" s="52">
        <v>6.48</v>
      </c>
      <c r="C187" s="52"/>
      <c r="D187" s="53">
        <v>6.48</v>
      </c>
      <c r="E187">
        <v>1</v>
      </c>
    </row>
    <row r="188" ht="21.95" customHeight="1" spans="1:4">
      <c r="A188" s="50" t="s">
        <v>172</v>
      </c>
      <c r="B188" s="49">
        <f t="shared" ref="B188:D189" si="1">SUM(B189)</f>
        <v>10.1</v>
      </c>
      <c r="C188" s="49">
        <f t="shared" si="1"/>
        <v>0</v>
      </c>
      <c r="D188" s="49">
        <f t="shared" si="1"/>
        <v>10.1</v>
      </c>
    </row>
    <row r="189" ht="21.95" customHeight="1" spans="1:4">
      <c r="A189" s="54" t="s">
        <v>173</v>
      </c>
      <c r="B189" s="49">
        <f t="shared" si="1"/>
        <v>10.1</v>
      </c>
      <c r="C189" s="49">
        <f t="shared" si="1"/>
        <v>0</v>
      </c>
      <c r="D189" s="49">
        <f t="shared" si="1"/>
        <v>10.1</v>
      </c>
    </row>
    <row r="190" ht="21.95" customHeight="1" spans="1:7">
      <c r="A190" s="51" t="s">
        <v>174</v>
      </c>
      <c r="B190" s="52">
        <v>10.1</v>
      </c>
      <c r="C190" s="52"/>
      <c r="D190" s="53">
        <v>10.1</v>
      </c>
      <c r="E190">
        <v>1</v>
      </c>
      <c r="G190">
        <f>768.92-6.48*2-10.1*2</f>
        <v>735.76</v>
      </c>
    </row>
    <row r="191" ht="21.95" hidden="1" customHeight="1" spans="1:4">
      <c r="A191" s="50" t="s">
        <v>175</v>
      </c>
      <c r="B191" s="49">
        <f>SUM(B192:B193)</f>
        <v>2199.09</v>
      </c>
      <c r="C191" s="49">
        <f>SUM(C192:C193)</f>
        <v>307.54</v>
      </c>
      <c r="D191" s="49">
        <f>SUM(D192:D193)</f>
        <v>1891.55</v>
      </c>
    </row>
    <row r="192" ht="21.95" customHeight="1" spans="1:4">
      <c r="A192" s="61" t="s">
        <v>176</v>
      </c>
      <c r="B192" s="53">
        <v>7.67</v>
      </c>
      <c r="C192" s="53"/>
      <c r="D192" s="53">
        <v>7.67</v>
      </c>
    </row>
    <row r="193" ht="21.95" hidden="1" customHeight="1" spans="1:4">
      <c r="A193" s="54" t="s">
        <v>177</v>
      </c>
      <c r="B193" s="49">
        <f>SUM(B194:B207)</f>
        <v>2191.42</v>
      </c>
      <c r="C193" s="49">
        <f>SUM(C194:C207)</f>
        <v>307.54</v>
      </c>
      <c r="D193" s="49">
        <f>SUM(D194:D207)</f>
        <v>1883.88</v>
      </c>
    </row>
    <row r="194" ht="21.95" hidden="1" customHeight="1" spans="1:4">
      <c r="A194" s="51" t="s">
        <v>178</v>
      </c>
      <c r="B194" s="52">
        <v>1873.76</v>
      </c>
      <c r="C194" s="52">
        <v>307.54</v>
      </c>
      <c r="D194" s="53">
        <v>1566.22</v>
      </c>
    </row>
    <row r="195" ht="21.95" customHeight="1" spans="1:4">
      <c r="A195" s="51" t="s">
        <v>179</v>
      </c>
      <c r="B195" s="52">
        <v>6.48</v>
      </c>
      <c r="C195" s="52"/>
      <c r="D195" s="53">
        <v>6.48</v>
      </c>
    </row>
    <row r="196" ht="21.95" customHeight="1" spans="1:4">
      <c r="A196" s="51" t="s">
        <v>180</v>
      </c>
      <c r="B196" s="52">
        <v>7.96</v>
      </c>
      <c r="C196" s="52"/>
      <c r="D196" s="53">
        <v>7.96</v>
      </c>
    </row>
    <row r="197" ht="21.95" customHeight="1" spans="1:4">
      <c r="A197" s="51" t="s">
        <v>181</v>
      </c>
      <c r="B197" s="52">
        <v>6.48</v>
      </c>
      <c r="C197" s="52"/>
      <c r="D197" s="53">
        <v>6.48</v>
      </c>
    </row>
    <row r="198" ht="21.95" customHeight="1" spans="1:4">
      <c r="A198" s="51" t="s">
        <v>182</v>
      </c>
      <c r="B198" s="52">
        <v>1.48</v>
      </c>
      <c r="C198" s="52"/>
      <c r="D198" s="53">
        <v>1.48</v>
      </c>
    </row>
    <row r="199" ht="21.95" hidden="1" customHeight="1" spans="1:4">
      <c r="A199" s="51" t="s">
        <v>183</v>
      </c>
      <c r="B199" s="52">
        <v>32.43</v>
      </c>
      <c r="C199" s="52"/>
      <c r="D199" s="53">
        <v>32.43</v>
      </c>
    </row>
    <row r="200" ht="21.95" customHeight="1" spans="1:4">
      <c r="A200" s="51" t="s">
        <v>184</v>
      </c>
      <c r="B200" s="52">
        <v>7.96</v>
      </c>
      <c r="C200" s="52"/>
      <c r="D200" s="53">
        <v>7.96</v>
      </c>
    </row>
    <row r="201" ht="21.95" customHeight="1" spans="1:4">
      <c r="A201" s="51" t="s">
        <v>185</v>
      </c>
      <c r="B201" s="52">
        <v>5.6</v>
      </c>
      <c r="C201" s="52"/>
      <c r="D201" s="53">
        <v>5.6</v>
      </c>
    </row>
    <row r="202" ht="21.95" customHeight="1" spans="1:4">
      <c r="A202" s="51" t="s">
        <v>186</v>
      </c>
      <c r="B202" s="52">
        <v>7.96</v>
      </c>
      <c r="C202" s="52"/>
      <c r="D202" s="53">
        <v>7.96</v>
      </c>
    </row>
    <row r="203" ht="21.95" hidden="1" customHeight="1" spans="1:4">
      <c r="A203" s="51" t="s">
        <v>187</v>
      </c>
      <c r="B203" s="52">
        <v>25.19</v>
      </c>
      <c r="C203" s="52"/>
      <c r="D203" s="53">
        <v>25.19</v>
      </c>
    </row>
    <row r="204" ht="21.95" customHeight="1" spans="1:4">
      <c r="A204" s="51" t="s">
        <v>188</v>
      </c>
      <c r="B204" s="52">
        <v>8.13</v>
      </c>
      <c r="C204" s="52"/>
      <c r="D204" s="53">
        <v>8.13</v>
      </c>
    </row>
    <row r="205" ht="21.95" customHeight="1" spans="1:4">
      <c r="A205" s="51" t="s">
        <v>189</v>
      </c>
      <c r="B205" s="52">
        <v>7.96</v>
      </c>
      <c r="C205" s="52"/>
      <c r="D205" s="53">
        <v>7.96</v>
      </c>
    </row>
    <row r="206" ht="21.95" customHeight="1" spans="1:4">
      <c r="A206" s="51" t="s">
        <v>190</v>
      </c>
      <c r="B206" s="52">
        <v>8.55</v>
      </c>
      <c r="C206" s="52"/>
      <c r="D206" s="53">
        <v>8.55</v>
      </c>
    </row>
    <row r="207" ht="21.95" hidden="1" customHeight="1" spans="1:5">
      <c r="A207" s="51" t="s">
        <v>191</v>
      </c>
      <c r="B207" s="52">
        <v>191.48</v>
      </c>
      <c r="C207" s="52"/>
      <c r="D207" s="53">
        <v>191.48</v>
      </c>
      <c r="E207">
        <v>14</v>
      </c>
    </row>
    <row r="208" hidden="1"/>
    <row r="209" hidden="1" spans="1:4">
      <c r="A209" s="62" t="s">
        <v>192</v>
      </c>
      <c r="B209" s="62"/>
      <c r="C209" s="62"/>
      <c r="D209" s="62"/>
    </row>
    <row r="210" hidden="1" spans="1:4">
      <c r="A210" s="62"/>
      <c r="B210" s="62"/>
      <c r="C210" s="62"/>
      <c r="D210" s="62"/>
    </row>
    <row r="211" hidden="1"/>
    <row r="212" hidden="1" spans="1:4">
      <c r="A212" s="63" t="s">
        <v>193</v>
      </c>
      <c r="B212" s="63"/>
      <c r="C212" s="63"/>
      <c r="D212" s="63"/>
    </row>
  </sheetData>
  <autoFilter ref="A9:D212">
    <filterColumn colId="1">
      <customFilters>
        <customFilter operator="lessThan" val="20"/>
      </customFilters>
    </filterColumn>
    <extLst/>
  </autoFilter>
  <mergeCells count="5">
    <mergeCell ref="A2:D2"/>
    <mergeCell ref="B4:D4"/>
    <mergeCell ref="A212:D212"/>
    <mergeCell ref="A4:A5"/>
    <mergeCell ref="A209:D210"/>
  </mergeCells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13"/>
  <sheetViews>
    <sheetView workbookViewId="0">
      <selection activeCell="C11" sqref="C11"/>
    </sheetView>
  </sheetViews>
  <sheetFormatPr defaultColWidth="9" defaultRowHeight="13.5" outlineLevelCol="7"/>
  <cols>
    <col min="1" max="6" width="21.875" customWidth="1"/>
    <col min="8" max="8" width="12.625"/>
  </cols>
  <sheetData>
    <row r="1" ht="18.75" spans="1:1">
      <c r="A1" s="32" t="s">
        <v>0</v>
      </c>
    </row>
    <row r="2" ht="30" customHeight="1" spans="1:6">
      <c r="A2" s="33" t="s">
        <v>1</v>
      </c>
      <c r="B2" s="33"/>
      <c r="C2" s="33"/>
      <c r="D2" s="33"/>
      <c r="E2" s="33"/>
      <c r="F2" s="33"/>
    </row>
    <row r="3" ht="21.95" customHeight="1" spans="1:6">
      <c r="A3" s="47"/>
      <c r="B3" s="47"/>
      <c r="C3" s="47"/>
      <c r="D3" s="47"/>
      <c r="E3" s="47"/>
      <c r="F3" s="32" t="s">
        <v>2</v>
      </c>
    </row>
    <row r="4" ht="23.1" customHeight="1" spans="1:6">
      <c r="A4" s="34" t="s">
        <v>3</v>
      </c>
      <c r="B4" s="34" t="s">
        <v>4</v>
      </c>
      <c r="C4" s="34"/>
      <c r="D4" s="34"/>
      <c r="E4" s="34"/>
      <c r="F4" s="34"/>
    </row>
    <row r="5" ht="23.1" customHeight="1" spans="1:6">
      <c r="A5" s="34"/>
      <c r="B5" s="34" t="s">
        <v>5</v>
      </c>
      <c r="C5" s="34" t="s">
        <v>194</v>
      </c>
      <c r="D5" s="34"/>
      <c r="E5" s="34" t="s">
        <v>6</v>
      </c>
      <c r="F5" s="34" t="s">
        <v>7</v>
      </c>
    </row>
    <row r="6" ht="21.95" customHeight="1" spans="1:8">
      <c r="A6" s="48" t="s">
        <v>8</v>
      </c>
      <c r="B6" s="49">
        <f>B7+B8</f>
        <v>20000</v>
      </c>
      <c r="C6" s="49">
        <f>C7+C8</f>
        <v>19264.24</v>
      </c>
      <c r="D6" s="49"/>
      <c r="E6" s="49">
        <f>E7+E8</f>
        <v>4000</v>
      </c>
      <c r="F6" s="49">
        <f>F7+F8</f>
        <v>16000</v>
      </c>
      <c r="H6">
        <f>B6-C6</f>
        <v>735.759999999998</v>
      </c>
    </row>
    <row r="7" ht="21.95" customHeight="1" spans="1:8">
      <c r="A7" s="48" t="s">
        <v>9</v>
      </c>
      <c r="B7" s="49">
        <f>B10+B28+B38+B45+B55+B62+B72+B82+B90+B98+B111+B123+B137+B146+B155+B161+B170+B178+B192</f>
        <v>5769.82</v>
      </c>
      <c r="C7" s="49">
        <f>C10+C28+C38+C45+C55+C62+C72+C82+C90+C98+C111+C123+C137+C146+C155+C161+C170+C178+C192</f>
        <v>5703.67</v>
      </c>
      <c r="D7" s="49"/>
      <c r="E7" s="49">
        <f>E10+E28+E38+E45+E55+E62+E72+E82+E90+E98+E111+E123+E137+E146+E155+E161+E170+E178+E192</f>
        <v>1271.68</v>
      </c>
      <c r="F7" s="49">
        <f>F10+F28+F38+F45+F55+F62+F72+F82+F90+F98+F111+F123+F137+F146+F155+F161+F170+F178+F192</f>
        <v>4498.14</v>
      </c>
      <c r="H7">
        <f>B7/B6</f>
        <v>0.288491</v>
      </c>
    </row>
    <row r="8" ht="21.95" customHeight="1" spans="1:8">
      <c r="A8" s="48" t="s">
        <v>10</v>
      </c>
      <c r="B8" s="49">
        <f>B11+B29+B39+B46+B56+B63+B73+B83+B91+B99+B112+B124+B138+B147+B156+B162+B171+B179+B186+B189+B193</f>
        <v>14230.18</v>
      </c>
      <c r="C8" s="49">
        <f>C11+C29+C39+C46+C56+C63+C73+C83+C91+C99+C112+C124+C138+C147+C156+C162+C171+C179+C186+C189+C193</f>
        <v>13560.57</v>
      </c>
      <c r="D8" s="49"/>
      <c r="E8" s="49">
        <f>E11+E29+E39+E46+E56+E63+E73+E83+E91+E99+E112+E124+E138+E147+E156+E162+E171+E179+E186+E189+E193</f>
        <v>2728.32</v>
      </c>
      <c r="F8" s="49">
        <f>F11+F29+F39+F46+F56+F63+F73+F83+F91+F99+F112+F124+F138+F147+F156+F162+F171+F179+F186+F189+F193</f>
        <v>11501.86</v>
      </c>
      <c r="H8">
        <f>B8/B6</f>
        <v>0.711509</v>
      </c>
    </row>
    <row r="9" ht="21.95" customHeight="1" spans="1:6">
      <c r="A9" s="50" t="s">
        <v>11</v>
      </c>
      <c r="B9" s="49">
        <f>SUM(B10:B11)</f>
        <v>847.89</v>
      </c>
      <c r="C9" s="49">
        <f>IF(B9&gt;20,B9,0)</f>
        <v>847.89</v>
      </c>
      <c r="D9" s="49"/>
      <c r="E9" s="49">
        <f>SUM(E10:E11)</f>
        <v>297.81</v>
      </c>
      <c r="F9" s="49">
        <f>SUM(F10:F11)</f>
        <v>550.08</v>
      </c>
    </row>
    <row r="10" ht="21.95" customHeight="1" spans="1:6">
      <c r="A10" s="51" t="s">
        <v>12</v>
      </c>
      <c r="B10" s="52">
        <v>9.44</v>
      </c>
      <c r="C10" s="53">
        <f t="shared" ref="C10:C41" si="0">IF(B10&gt;20,B10,0)</f>
        <v>0</v>
      </c>
      <c r="D10" s="53"/>
      <c r="E10" s="52"/>
      <c r="F10" s="53">
        <v>9.44</v>
      </c>
    </row>
    <row r="11" ht="21.95" hidden="1" customHeight="1" spans="1:6">
      <c r="A11" s="54" t="s">
        <v>13</v>
      </c>
      <c r="B11" s="49">
        <f>SUM(B12:B26)</f>
        <v>838.45</v>
      </c>
      <c r="C11" s="49">
        <f>SUM(C12:C26)</f>
        <v>785.64</v>
      </c>
      <c r="D11" s="49"/>
      <c r="E11" s="49">
        <f>SUM(E12:E26)</f>
        <v>297.81</v>
      </c>
      <c r="F11" s="49">
        <f>SUM(F12:F26)</f>
        <v>540.64</v>
      </c>
    </row>
    <row r="12" ht="21.95" customHeight="1" spans="1:6">
      <c r="A12" s="51" t="s">
        <v>14</v>
      </c>
      <c r="B12" s="52">
        <v>1.19</v>
      </c>
      <c r="C12" s="53">
        <f t="shared" si="0"/>
        <v>0</v>
      </c>
      <c r="D12" s="53"/>
      <c r="E12" s="52"/>
      <c r="F12" s="53">
        <v>1.19</v>
      </c>
    </row>
    <row r="13" ht="21.95" customHeight="1" spans="1:6">
      <c r="A13" s="51" t="s">
        <v>15</v>
      </c>
      <c r="B13" s="52">
        <v>9.44</v>
      </c>
      <c r="C13" s="53">
        <f t="shared" si="0"/>
        <v>0</v>
      </c>
      <c r="D13" s="53"/>
      <c r="E13" s="52"/>
      <c r="F13" s="53">
        <v>9.44</v>
      </c>
    </row>
    <row r="14" ht="21.95" customHeight="1" spans="1:6">
      <c r="A14" s="51" t="s">
        <v>16</v>
      </c>
      <c r="B14" s="52">
        <v>6.48</v>
      </c>
      <c r="C14" s="53">
        <f t="shared" si="0"/>
        <v>0</v>
      </c>
      <c r="D14" s="53"/>
      <c r="E14" s="52"/>
      <c r="F14" s="53">
        <v>6.48</v>
      </c>
    </row>
    <row r="15" ht="21.95" customHeight="1" spans="1:6">
      <c r="A15" s="51" t="s">
        <v>17</v>
      </c>
      <c r="B15" s="52">
        <v>5.03</v>
      </c>
      <c r="C15" s="53">
        <f t="shared" si="0"/>
        <v>0</v>
      </c>
      <c r="D15" s="53"/>
      <c r="E15" s="52"/>
      <c r="F15" s="53">
        <v>5.03</v>
      </c>
    </row>
    <row r="16" ht="21.95" customHeight="1" spans="1:6">
      <c r="A16" s="51" t="s">
        <v>18</v>
      </c>
      <c r="B16" s="52">
        <v>22.64</v>
      </c>
      <c r="C16" s="53">
        <f t="shared" si="0"/>
        <v>22.64</v>
      </c>
      <c r="D16" s="53"/>
      <c r="E16" s="52"/>
      <c r="F16" s="53">
        <v>22.64</v>
      </c>
    </row>
    <row r="17" ht="21.95" customHeight="1" spans="1:6">
      <c r="A17" s="51" t="s">
        <v>19</v>
      </c>
      <c r="B17" s="52">
        <v>5.6</v>
      </c>
      <c r="C17" s="53">
        <f t="shared" si="0"/>
        <v>0</v>
      </c>
      <c r="D17" s="53"/>
      <c r="E17" s="52"/>
      <c r="F17" s="53">
        <v>5.6</v>
      </c>
    </row>
    <row r="18" ht="21.95" customHeight="1" spans="1:6">
      <c r="A18" s="51" t="s">
        <v>20</v>
      </c>
      <c r="B18" s="52">
        <v>38.2</v>
      </c>
      <c r="C18" s="53">
        <f t="shared" si="0"/>
        <v>38.2</v>
      </c>
      <c r="D18" s="53"/>
      <c r="E18" s="52"/>
      <c r="F18" s="53">
        <v>38.2</v>
      </c>
    </row>
    <row r="19" ht="21.95" customHeight="1" spans="1:6">
      <c r="A19" s="51" t="s">
        <v>21</v>
      </c>
      <c r="B19" s="52">
        <v>330.13</v>
      </c>
      <c r="C19" s="53">
        <f t="shared" si="0"/>
        <v>330.13</v>
      </c>
      <c r="D19" s="53"/>
      <c r="E19" s="52"/>
      <c r="F19" s="53">
        <v>330.13</v>
      </c>
    </row>
    <row r="20" ht="21.95" customHeight="1" spans="1:6">
      <c r="A20" s="51" t="s">
        <v>22</v>
      </c>
      <c r="B20" s="52">
        <v>1.19</v>
      </c>
      <c r="C20" s="53">
        <f t="shared" si="0"/>
        <v>0</v>
      </c>
      <c r="D20" s="53"/>
      <c r="E20" s="52"/>
      <c r="F20" s="53">
        <v>1.19</v>
      </c>
    </row>
    <row r="21" ht="21.95" customHeight="1" spans="1:6">
      <c r="A21" s="51" t="s">
        <v>23</v>
      </c>
      <c r="B21" s="52">
        <v>21.66</v>
      </c>
      <c r="C21" s="53">
        <f t="shared" si="0"/>
        <v>21.66</v>
      </c>
      <c r="D21" s="53"/>
      <c r="E21" s="52"/>
      <c r="F21" s="53">
        <v>21.66</v>
      </c>
    </row>
    <row r="22" ht="21.95" customHeight="1" spans="1:6">
      <c r="A22" s="51" t="s">
        <v>24</v>
      </c>
      <c r="B22" s="52">
        <v>6.48</v>
      </c>
      <c r="C22" s="53">
        <f t="shared" si="0"/>
        <v>0</v>
      </c>
      <c r="D22" s="53"/>
      <c r="E22" s="52"/>
      <c r="F22" s="53">
        <v>6.48</v>
      </c>
    </row>
    <row r="23" ht="21.95" customHeight="1" spans="1:6">
      <c r="A23" s="51" t="s">
        <v>25</v>
      </c>
      <c r="B23" s="52">
        <v>6.48</v>
      </c>
      <c r="C23" s="53">
        <f t="shared" si="0"/>
        <v>0</v>
      </c>
      <c r="D23" s="53"/>
      <c r="E23" s="52"/>
      <c r="F23" s="53">
        <v>6.48</v>
      </c>
    </row>
    <row r="24" ht="21.95" customHeight="1" spans="1:6">
      <c r="A24" s="51" t="s">
        <v>26</v>
      </c>
      <c r="B24" s="52">
        <v>10.92</v>
      </c>
      <c r="C24" s="53">
        <f t="shared" si="0"/>
        <v>0</v>
      </c>
      <c r="D24" s="53"/>
      <c r="E24" s="52"/>
      <c r="F24" s="53">
        <v>10.92</v>
      </c>
    </row>
    <row r="25" ht="21.95" customHeight="1" spans="1:6">
      <c r="A25" s="51" t="s">
        <v>27</v>
      </c>
      <c r="B25" s="52">
        <v>343.14</v>
      </c>
      <c r="C25" s="53">
        <f t="shared" si="0"/>
        <v>343.14</v>
      </c>
      <c r="D25" s="53"/>
      <c r="E25" s="52">
        <v>297.81</v>
      </c>
      <c r="F25" s="53">
        <v>45.33</v>
      </c>
    </row>
    <row r="26" ht="21.95" customHeight="1" spans="1:7">
      <c r="A26" s="51" t="s">
        <v>28</v>
      </c>
      <c r="B26" s="52">
        <v>29.87</v>
      </c>
      <c r="C26" s="53">
        <f t="shared" si="0"/>
        <v>29.87</v>
      </c>
      <c r="D26" s="53"/>
      <c r="E26" s="52"/>
      <c r="F26" s="53">
        <v>29.87</v>
      </c>
      <c r="G26">
        <v>15</v>
      </c>
    </row>
    <row r="27" ht="21.95" hidden="1" customHeight="1" spans="1:6">
      <c r="A27" s="50" t="s">
        <v>29</v>
      </c>
      <c r="B27" s="49">
        <f>SUM(B28:B29)</f>
        <v>409.02</v>
      </c>
      <c r="C27" s="49">
        <f>SUM(C28:C29)</f>
        <v>365.64</v>
      </c>
      <c r="D27" s="49"/>
      <c r="E27" s="49">
        <f>SUM(E28:E29)</f>
        <v>27.39</v>
      </c>
      <c r="F27" s="49">
        <f>SUM(F28:F29)</f>
        <v>381.63</v>
      </c>
    </row>
    <row r="28" ht="21.95" customHeight="1" spans="1:6">
      <c r="A28" s="51" t="s">
        <v>12</v>
      </c>
      <c r="B28" s="52">
        <v>25.73</v>
      </c>
      <c r="C28" s="53">
        <f t="shared" si="0"/>
        <v>25.73</v>
      </c>
      <c r="D28" s="53"/>
      <c r="E28" s="52"/>
      <c r="F28" s="53">
        <v>25.73</v>
      </c>
    </row>
    <row r="29" ht="21.95" hidden="1" customHeight="1" spans="1:6">
      <c r="A29" s="54" t="s">
        <v>30</v>
      </c>
      <c r="B29" s="49">
        <f>SUM(B30:B36)</f>
        <v>383.29</v>
      </c>
      <c r="C29" s="49">
        <f>SUM(C30:C36)</f>
        <v>339.91</v>
      </c>
      <c r="D29" s="49"/>
      <c r="E29" s="49">
        <f>SUM(E30:E36)</f>
        <v>27.39</v>
      </c>
      <c r="F29" s="49">
        <f>SUM(F30:F36)</f>
        <v>355.9</v>
      </c>
    </row>
    <row r="30" ht="21.95" customHeight="1" spans="1:6">
      <c r="A30" s="51" t="s">
        <v>31</v>
      </c>
      <c r="B30" s="52">
        <v>17.71</v>
      </c>
      <c r="C30" s="53">
        <f t="shared" si="0"/>
        <v>0</v>
      </c>
      <c r="D30" s="53"/>
      <c r="E30" s="52"/>
      <c r="F30" s="53">
        <v>17.71</v>
      </c>
    </row>
    <row r="31" ht="21.95" customHeight="1" spans="1:6">
      <c r="A31" s="51" t="s">
        <v>32</v>
      </c>
      <c r="B31" s="52">
        <v>17.71</v>
      </c>
      <c r="C31" s="53">
        <f t="shared" si="0"/>
        <v>0</v>
      </c>
      <c r="D31" s="53"/>
      <c r="E31" s="52"/>
      <c r="F31" s="53">
        <v>17.71</v>
      </c>
    </row>
    <row r="32" ht="21.95" customHeight="1" spans="1:6">
      <c r="A32" s="51" t="s">
        <v>33</v>
      </c>
      <c r="B32" s="52">
        <v>117.18</v>
      </c>
      <c r="C32" s="53">
        <f t="shared" si="0"/>
        <v>117.18</v>
      </c>
      <c r="D32" s="53"/>
      <c r="E32" s="52"/>
      <c r="F32" s="53">
        <v>117.18</v>
      </c>
    </row>
    <row r="33" ht="21.95" customHeight="1" spans="1:6">
      <c r="A33" s="51" t="s">
        <v>34</v>
      </c>
      <c r="B33" s="52">
        <v>7.96</v>
      </c>
      <c r="C33" s="53">
        <f t="shared" si="0"/>
        <v>0</v>
      </c>
      <c r="D33" s="53"/>
      <c r="E33" s="52"/>
      <c r="F33" s="53">
        <v>7.96</v>
      </c>
    </row>
    <row r="34" ht="21.95" customHeight="1" spans="1:6">
      <c r="A34" s="51" t="s">
        <v>35</v>
      </c>
      <c r="B34" s="52">
        <v>52.81</v>
      </c>
      <c r="C34" s="53">
        <f t="shared" si="0"/>
        <v>52.81</v>
      </c>
      <c r="D34" s="53"/>
      <c r="E34" s="52">
        <v>27.39</v>
      </c>
      <c r="F34" s="53">
        <v>25.42</v>
      </c>
    </row>
    <row r="35" ht="21.95" customHeight="1" spans="1:6">
      <c r="A35" s="51" t="s">
        <v>36</v>
      </c>
      <c r="B35" s="52">
        <v>141.11</v>
      </c>
      <c r="C35" s="53">
        <f t="shared" si="0"/>
        <v>141.11</v>
      </c>
      <c r="D35" s="53"/>
      <c r="E35" s="52"/>
      <c r="F35" s="53">
        <v>141.11</v>
      </c>
    </row>
    <row r="36" ht="21.95" customHeight="1" spans="1:7">
      <c r="A36" s="51" t="s">
        <v>26</v>
      </c>
      <c r="B36" s="52">
        <v>28.81</v>
      </c>
      <c r="C36" s="53">
        <f t="shared" si="0"/>
        <v>28.81</v>
      </c>
      <c r="D36" s="53"/>
      <c r="E36" s="52"/>
      <c r="F36" s="53">
        <v>28.81</v>
      </c>
      <c r="G36">
        <v>7</v>
      </c>
    </row>
    <row r="37" ht="21.95" hidden="1" customHeight="1" spans="1:6">
      <c r="A37" s="50" t="s">
        <v>37</v>
      </c>
      <c r="B37" s="49">
        <f>SUM(B38:B39)</f>
        <v>54.24</v>
      </c>
      <c r="C37" s="49">
        <f>SUM(C38:C39)</f>
        <v>22.53</v>
      </c>
      <c r="D37" s="49"/>
      <c r="E37" s="49">
        <f>SUM(E38:E39)</f>
        <v>0</v>
      </c>
      <c r="F37" s="49">
        <f>SUM(F38:F39)</f>
        <v>54.24</v>
      </c>
    </row>
    <row r="38" ht="21.95" customHeight="1" spans="1:6">
      <c r="A38" s="51" t="s">
        <v>12</v>
      </c>
      <c r="B38" s="52">
        <v>22.53</v>
      </c>
      <c r="C38" s="53">
        <f t="shared" si="0"/>
        <v>22.53</v>
      </c>
      <c r="D38" s="53"/>
      <c r="E38" s="52"/>
      <c r="F38" s="53">
        <v>22.53</v>
      </c>
    </row>
    <row r="39" ht="21.95" hidden="1" customHeight="1" spans="1:6">
      <c r="A39" s="54" t="s">
        <v>38</v>
      </c>
      <c r="B39" s="49">
        <f>SUM(B40:B43)</f>
        <v>31.71</v>
      </c>
      <c r="C39" s="49">
        <f>SUM(C40:C43)</f>
        <v>0</v>
      </c>
      <c r="D39" s="49"/>
      <c r="E39" s="49">
        <f>SUM(E40:E43)</f>
        <v>0</v>
      </c>
      <c r="F39" s="49">
        <f>SUM(F40:F43)</f>
        <v>31.71</v>
      </c>
    </row>
    <row r="40" ht="21.95" customHeight="1" spans="1:6">
      <c r="A40" s="51" t="s">
        <v>39</v>
      </c>
      <c r="B40" s="52">
        <v>6.48</v>
      </c>
      <c r="C40" s="53">
        <f t="shared" si="0"/>
        <v>0</v>
      </c>
      <c r="D40" s="53"/>
      <c r="E40" s="52"/>
      <c r="F40" s="53">
        <v>6.48</v>
      </c>
    </row>
    <row r="41" ht="21.95" customHeight="1" spans="1:6">
      <c r="A41" s="51" t="s">
        <v>40</v>
      </c>
      <c r="B41" s="52">
        <v>14.31</v>
      </c>
      <c r="C41" s="53">
        <f t="shared" si="0"/>
        <v>0</v>
      </c>
      <c r="D41" s="53"/>
      <c r="E41" s="52"/>
      <c r="F41" s="53">
        <v>14.31</v>
      </c>
    </row>
    <row r="42" ht="21.95" customHeight="1" spans="1:6">
      <c r="A42" s="51" t="s">
        <v>41</v>
      </c>
      <c r="B42" s="52">
        <v>4.44</v>
      </c>
      <c r="C42" s="53">
        <f t="shared" ref="C42:C72" si="1">IF(B42&gt;20,B42,0)</f>
        <v>0</v>
      </c>
      <c r="D42" s="53"/>
      <c r="E42" s="52"/>
      <c r="F42" s="53">
        <v>4.44</v>
      </c>
    </row>
    <row r="43" ht="21.95" customHeight="1" spans="1:7">
      <c r="A43" s="51" t="s">
        <v>42</v>
      </c>
      <c r="B43" s="52">
        <v>6.48</v>
      </c>
      <c r="C43" s="53">
        <f t="shared" si="1"/>
        <v>0</v>
      </c>
      <c r="D43" s="53"/>
      <c r="E43" s="52"/>
      <c r="F43" s="53">
        <v>6.48</v>
      </c>
      <c r="G43">
        <v>4</v>
      </c>
    </row>
    <row r="44" ht="21.95" hidden="1" customHeight="1" spans="1:6">
      <c r="A44" s="50" t="s">
        <v>43</v>
      </c>
      <c r="B44" s="49">
        <f>SUM(B45:B46)</f>
        <v>529.1</v>
      </c>
      <c r="C44" s="49">
        <f>SUM(C45:C46)</f>
        <v>462.29</v>
      </c>
      <c r="D44" s="49"/>
      <c r="E44" s="49">
        <f>SUM(E45:E46)</f>
        <v>182.75</v>
      </c>
      <c r="F44" s="49">
        <f>SUM(F45:F46)</f>
        <v>346.35</v>
      </c>
    </row>
    <row r="45" ht="21.95" customHeight="1" spans="1:6">
      <c r="A45" s="51" t="s">
        <v>12</v>
      </c>
      <c r="B45" s="52">
        <v>251.56</v>
      </c>
      <c r="C45" s="53">
        <f t="shared" si="1"/>
        <v>251.56</v>
      </c>
      <c r="D45" s="53"/>
      <c r="E45" s="52">
        <v>182.75</v>
      </c>
      <c r="F45" s="53">
        <v>68.81</v>
      </c>
    </row>
    <row r="46" ht="21.95" hidden="1" customHeight="1" spans="1:6">
      <c r="A46" s="54" t="s">
        <v>44</v>
      </c>
      <c r="B46" s="49">
        <f>SUM(B47:B53)</f>
        <v>277.54</v>
      </c>
      <c r="C46" s="49">
        <f>SUM(C47:C53)</f>
        <v>210.73</v>
      </c>
      <c r="D46" s="49"/>
      <c r="E46" s="49">
        <f>SUM(E47:E53)</f>
        <v>0</v>
      </c>
      <c r="F46" s="49">
        <f>SUM(F47:F53)</f>
        <v>277.54</v>
      </c>
    </row>
    <row r="47" ht="21.95" customHeight="1" spans="1:6">
      <c r="A47" s="51" t="s">
        <v>45</v>
      </c>
      <c r="B47" s="52">
        <v>210.73</v>
      </c>
      <c r="C47" s="53">
        <f t="shared" si="1"/>
        <v>210.73</v>
      </c>
      <c r="D47" s="53"/>
      <c r="E47" s="52"/>
      <c r="F47" s="53">
        <v>210.73</v>
      </c>
    </row>
    <row r="48" ht="21.95" customHeight="1" spans="1:6">
      <c r="A48" s="51" t="s">
        <v>46</v>
      </c>
      <c r="B48" s="52">
        <v>6.48</v>
      </c>
      <c r="C48" s="53">
        <f t="shared" si="1"/>
        <v>0</v>
      </c>
      <c r="D48" s="53"/>
      <c r="E48" s="52"/>
      <c r="F48" s="53">
        <v>6.48</v>
      </c>
    </row>
    <row r="49" ht="21.95" customHeight="1" spans="1:6">
      <c r="A49" s="51" t="s">
        <v>47</v>
      </c>
      <c r="B49" s="52">
        <v>14.17</v>
      </c>
      <c r="C49" s="53">
        <f t="shared" si="1"/>
        <v>0</v>
      </c>
      <c r="D49" s="53"/>
      <c r="E49" s="52"/>
      <c r="F49" s="53">
        <v>14.17</v>
      </c>
    </row>
    <row r="50" ht="21.95" customHeight="1" spans="1:6">
      <c r="A50" s="51" t="s">
        <v>48</v>
      </c>
      <c r="B50" s="52">
        <v>17.71</v>
      </c>
      <c r="C50" s="53">
        <f t="shared" si="1"/>
        <v>0</v>
      </c>
      <c r="D50" s="53"/>
      <c r="E50" s="52"/>
      <c r="F50" s="53">
        <v>17.71</v>
      </c>
    </row>
    <row r="51" ht="21.95" customHeight="1" spans="1:6">
      <c r="A51" s="51" t="s">
        <v>49</v>
      </c>
      <c r="B51" s="52">
        <v>14.89</v>
      </c>
      <c r="C51" s="53">
        <f t="shared" si="1"/>
        <v>0</v>
      </c>
      <c r="D51" s="53"/>
      <c r="E51" s="52"/>
      <c r="F51" s="53">
        <v>14.89</v>
      </c>
    </row>
    <row r="52" ht="21.95" customHeight="1" spans="1:6">
      <c r="A52" s="51" t="s">
        <v>50</v>
      </c>
      <c r="B52" s="52">
        <v>7.96</v>
      </c>
      <c r="C52" s="53">
        <f t="shared" si="1"/>
        <v>0</v>
      </c>
      <c r="D52" s="53"/>
      <c r="E52" s="52"/>
      <c r="F52" s="53">
        <v>7.96</v>
      </c>
    </row>
    <row r="53" ht="21.95" customHeight="1" spans="1:7">
      <c r="A53" s="51" t="s">
        <v>51</v>
      </c>
      <c r="B53" s="52">
        <v>5.6</v>
      </c>
      <c r="C53" s="53">
        <f t="shared" si="1"/>
        <v>0</v>
      </c>
      <c r="D53" s="53"/>
      <c r="E53" s="52"/>
      <c r="F53" s="53">
        <v>5.6</v>
      </c>
      <c r="G53">
        <v>7</v>
      </c>
    </row>
    <row r="54" ht="21.95" hidden="1" customHeight="1" spans="1:6">
      <c r="A54" s="50" t="s">
        <v>52</v>
      </c>
      <c r="B54" s="49">
        <f>SUM(B55:B56)</f>
        <v>447.26</v>
      </c>
      <c r="C54" s="49">
        <f>SUM(C55:C56)</f>
        <v>417.23</v>
      </c>
      <c r="D54" s="49"/>
      <c r="E54" s="49">
        <f>SUM(E55:E56)</f>
        <v>13.43</v>
      </c>
      <c r="F54" s="49">
        <f>SUM(F55:F56)</f>
        <v>433.83</v>
      </c>
    </row>
    <row r="55" ht="21.95" customHeight="1" spans="1:6">
      <c r="A55" s="51" t="s">
        <v>12</v>
      </c>
      <c r="B55" s="52">
        <v>17.36</v>
      </c>
      <c r="C55" s="53">
        <f t="shared" si="1"/>
        <v>0</v>
      </c>
      <c r="D55" s="53"/>
      <c r="E55" s="52"/>
      <c r="F55" s="53">
        <v>17.36</v>
      </c>
    </row>
    <row r="56" ht="21.95" hidden="1" customHeight="1" spans="1:6">
      <c r="A56" s="54" t="s">
        <v>53</v>
      </c>
      <c r="B56" s="49">
        <f>SUM(B57:B60)</f>
        <v>429.9</v>
      </c>
      <c r="C56" s="49">
        <f>SUM(C57:C60)</f>
        <v>417.23</v>
      </c>
      <c r="D56" s="49"/>
      <c r="E56" s="49">
        <f>SUM(E57:E60)</f>
        <v>13.43</v>
      </c>
      <c r="F56" s="49">
        <f>SUM(F57:F60)</f>
        <v>416.47</v>
      </c>
    </row>
    <row r="57" ht="21.95" customHeight="1" spans="1:6">
      <c r="A57" s="51" t="s">
        <v>54</v>
      </c>
      <c r="B57" s="52">
        <v>6.19</v>
      </c>
      <c r="C57" s="53">
        <f t="shared" si="1"/>
        <v>0</v>
      </c>
      <c r="D57" s="53"/>
      <c r="E57" s="52"/>
      <c r="F57" s="53">
        <v>6.19</v>
      </c>
    </row>
    <row r="58" ht="21.95" customHeight="1" spans="1:6">
      <c r="A58" s="51" t="s">
        <v>55</v>
      </c>
      <c r="B58" s="52">
        <v>392.04</v>
      </c>
      <c r="C58" s="53">
        <f t="shared" si="1"/>
        <v>392.04</v>
      </c>
      <c r="D58" s="53"/>
      <c r="E58" s="52">
        <v>13.43</v>
      </c>
      <c r="F58" s="53">
        <v>378.61</v>
      </c>
    </row>
    <row r="59" ht="21.95" customHeight="1" spans="1:6">
      <c r="A59" s="51" t="s">
        <v>56</v>
      </c>
      <c r="B59" s="52">
        <v>25.19</v>
      </c>
      <c r="C59" s="53">
        <f t="shared" si="1"/>
        <v>25.19</v>
      </c>
      <c r="D59" s="53"/>
      <c r="E59" s="52"/>
      <c r="F59" s="53">
        <v>25.19</v>
      </c>
    </row>
    <row r="60" ht="21.95" customHeight="1" spans="1:7">
      <c r="A60" s="51" t="s">
        <v>57</v>
      </c>
      <c r="B60" s="52">
        <v>6.48</v>
      </c>
      <c r="C60" s="53">
        <f t="shared" si="1"/>
        <v>0</v>
      </c>
      <c r="D60" s="53"/>
      <c r="E60" s="52"/>
      <c r="F60" s="53">
        <v>6.48</v>
      </c>
      <c r="G60">
        <v>4</v>
      </c>
    </row>
    <row r="61" ht="21.95" hidden="1" customHeight="1" spans="1:6">
      <c r="A61" s="50" t="s">
        <v>58</v>
      </c>
      <c r="B61" s="49">
        <f>SUM(B62:B63)</f>
        <v>735.49</v>
      </c>
      <c r="C61" s="49">
        <f>SUM(C62:C63)</f>
        <v>703.32</v>
      </c>
      <c r="D61" s="49"/>
      <c r="E61" s="49">
        <f>SUM(E62:E63)</f>
        <v>179.1</v>
      </c>
      <c r="F61" s="49">
        <f>SUM(F62:F63)</f>
        <v>556.39</v>
      </c>
    </row>
    <row r="62" ht="21.95" customHeight="1" spans="1:6">
      <c r="A62" s="51" t="s">
        <v>12</v>
      </c>
      <c r="B62" s="52">
        <v>169.78</v>
      </c>
      <c r="C62" s="53">
        <f t="shared" si="1"/>
        <v>169.78</v>
      </c>
      <c r="D62" s="53"/>
      <c r="E62" s="52"/>
      <c r="F62" s="53">
        <v>169.78</v>
      </c>
    </row>
    <row r="63" ht="21.95" hidden="1" customHeight="1" spans="1:6">
      <c r="A63" s="54" t="s">
        <v>59</v>
      </c>
      <c r="B63" s="49">
        <f>SUM(B64:B70)</f>
        <v>565.71</v>
      </c>
      <c r="C63" s="49">
        <f>SUM(C64:C70)</f>
        <v>533.54</v>
      </c>
      <c r="D63" s="49"/>
      <c r="E63" s="49">
        <f>SUM(E64:E70)</f>
        <v>179.1</v>
      </c>
      <c r="F63" s="49">
        <f>SUM(F64:F70)</f>
        <v>386.61</v>
      </c>
    </row>
    <row r="64" ht="21.95" customHeight="1" spans="1:6">
      <c r="A64" s="51" t="s">
        <v>60</v>
      </c>
      <c r="B64" s="52">
        <v>53.2</v>
      </c>
      <c r="C64" s="53">
        <f t="shared" si="1"/>
        <v>53.2</v>
      </c>
      <c r="D64" s="53"/>
      <c r="E64" s="52"/>
      <c r="F64" s="53">
        <v>53.2</v>
      </c>
    </row>
    <row r="65" ht="21.95" customHeight="1" spans="1:6">
      <c r="A65" s="51" t="s">
        <v>61</v>
      </c>
      <c r="B65" s="52">
        <v>334.25</v>
      </c>
      <c r="C65" s="53">
        <f t="shared" si="1"/>
        <v>334.25</v>
      </c>
      <c r="D65" s="53"/>
      <c r="E65" s="52">
        <v>179.1</v>
      </c>
      <c r="F65" s="53">
        <v>155.15</v>
      </c>
    </row>
    <row r="66" ht="21.95" customHeight="1" spans="1:6">
      <c r="A66" s="51" t="s">
        <v>62</v>
      </c>
      <c r="B66" s="52">
        <v>122.11</v>
      </c>
      <c r="C66" s="53">
        <f t="shared" si="1"/>
        <v>122.11</v>
      </c>
      <c r="D66" s="53"/>
      <c r="E66" s="52"/>
      <c r="F66" s="53">
        <v>122.11</v>
      </c>
    </row>
    <row r="67" ht="21.95" customHeight="1" spans="1:6">
      <c r="A67" s="51" t="s">
        <v>63</v>
      </c>
      <c r="B67" s="52">
        <v>14.31</v>
      </c>
      <c r="C67" s="53">
        <f t="shared" si="1"/>
        <v>0</v>
      </c>
      <c r="D67" s="53"/>
      <c r="E67" s="52"/>
      <c r="F67" s="53">
        <v>14.31</v>
      </c>
    </row>
    <row r="68" ht="21.95" customHeight="1" spans="1:6">
      <c r="A68" s="51" t="s">
        <v>64</v>
      </c>
      <c r="B68" s="52">
        <v>3.55</v>
      </c>
      <c r="C68" s="53">
        <f t="shared" si="1"/>
        <v>0</v>
      </c>
      <c r="D68" s="53"/>
      <c r="E68" s="52"/>
      <c r="F68" s="53">
        <v>3.55</v>
      </c>
    </row>
    <row r="69" ht="21.95" customHeight="1" spans="1:6">
      <c r="A69" s="51" t="s">
        <v>65</v>
      </c>
      <c r="B69" s="52">
        <v>23.98</v>
      </c>
      <c r="C69" s="53">
        <f t="shared" si="1"/>
        <v>23.98</v>
      </c>
      <c r="D69" s="53"/>
      <c r="E69" s="52"/>
      <c r="F69" s="53">
        <v>23.98</v>
      </c>
    </row>
    <row r="70" ht="21.95" customHeight="1" spans="1:7">
      <c r="A70" s="51" t="s">
        <v>66</v>
      </c>
      <c r="B70" s="52">
        <v>14.31</v>
      </c>
      <c r="C70" s="53">
        <f t="shared" si="1"/>
        <v>0</v>
      </c>
      <c r="D70" s="53"/>
      <c r="E70" s="52"/>
      <c r="F70" s="53">
        <v>14.31</v>
      </c>
      <c r="G70">
        <v>7</v>
      </c>
    </row>
    <row r="71" ht="21.95" hidden="1" customHeight="1" spans="1:6">
      <c r="A71" s="50" t="s">
        <v>67</v>
      </c>
      <c r="B71" s="49">
        <f>SUM(B72:B73)</f>
        <v>3112.55</v>
      </c>
      <c r="C71" s="49">
        <f>SUM(C72:C73)</f>
        <v>3090.42</v>
      </c>
      <c r="D71" s="49"/>
      <c r="E71" s="49">
        <f>SUM(E72:E73)</f>
        <v>383.01</v>
      </c>
      <c r="F71" s="49">
        <f>SUM(F72:F73)</f>
        <v>2729.54</v>
      </c>
    </row>
    <row r="72" ht="21.95" customHeight="1" spans="1:6">
      <c r="A72" s="51" t="s">
        <v>12</v>
      </c>
      <c r="B72" s="52">
        <v>1438.92</v>
      </c>
      <c r="C72" s="53">
        <f t="shared" si="1"/>
        <v>1438.92</v>
      </c>
      <c r="D72" s="53"/>
      <c r="E72" s="52">
        <v>27.22</v>
      </c>
      <c r="F72" s="53">
        <v>1411.7</v>
      </c>
    </row>
    <row r="73" ht="21.95" hidden="1" customHeight="1" spans="1:6">
      <c r="A73" s="54" t="s">
        <v>68</v>
      </c>
      <c r="B73" s="49">
        <f>SUM(B74:B80)</f>
        <v>1673.63</v>
      </c>
      <c r="C73" s="49">
        <f>SUM(C74:C80)</f>
        <v>1651.5</v>
      </c>
      <c r="D73" s="49"/>
      <c r="E73" s="49">
        <f>SUM(E74:E80)</f>
        <v>355.79</v>
      </c>
      <c r="F73" s="49">
        <f>SUM(F74:F80)</f>
        <v>1317.84</v>
      </c>
    </row>
    <row r="74" ht="21.95" customHeight="1" spans="1:6">
      <c r="A74" s="51" t="s">
        <v>69</v>
      </c>
      <c r="B74" s="52">
        <v>335.46</v>
      </c>
      <c r="C74" s="53">
        <f t="shared" ref="C74:C105" si="2">IF(B74&gt;20,B74,0)</f>
        <v>335.46</v>
      </c>
      <c r="D74" s="53"/>
      <c r="E74" s="52"/>
      <c r="F74" s="53">
        <v>335.46</v>
      </c>
    </row>
    <row r="75" ht="21.95" customHeight="1" spans="1:6">
      <c r="A75" s="51" t="s">
        <v>70</v>
      </c>
      <c r="B75" s="52">
        <v>7.96</v>
      </c>
      <c r="C75" s="53">
        <f t="shared" si="2"/>
        <v>0</v>
      </c>
      <c r="D75" s="53"/>
      <c r="E75" s="52"/>
      <c r="F75" s="53">
        <v>7.96</v>
      </c>
    </row>
    <row r="76" ht="21.95" customHeight="1" spans="1:6">
      <c r="A76" s="51" t="s">
        <v>71</v>
      </c>
      <c r="B76" s="52">
        <v>14.17</v>
      </c>
      <c r="C76" s="53">
        <f t="shared" si="2"/>
        <v>0</v>
      </c>
      <c r="D76" s="53"/>
      <c r="E76" s="52"/>
      <c r="F76" s="53">
        <v>14.17</v>
      </c>
    </row>
    <row r="77" ht="21.95" customHeight="1" spans="1:6">
      <c r="A77" s="51" t="s">
        <v>72</v>
      </c>
      <c r="B77" s="52">
        <v>952.15</v>
      </c>
      <c r="C77" s="53">
        <f t="shared" si="2"/>
        <v>952.15</v>
      </c>
      <c r="D77" s="53"/>
      <c r="E77" s="52">
        <v>182.75</v>
      </c>
      <c r="F77" s="53">
        <v>769.4</v>
      </c>
    </row>
    <row r="78" ht="21.95" customHeight="1" spans="1:6">
      <c r="A78" s="51" t="s">
        <v>73</v>
      </c>
      <c r="B78" s="52">
        <v>159.94</v>
      </c>
      <c r="C78" s="53">
        <f t="shared" si="2"/>
        <v>159.94</v>
      </c>
      <c r="D78" s="53"/>
      <c r="E78" s="52">
        <v>130.21</v>
      </c>
      <c r="F78" s="53">
        <v>29.73</v>
      </c>
    </row>
    <row r="79" ht="21.95" customHeight="1" spans="1:6">
      <c r="A79" s="51" t="s">
        <v>74</v>
      </c>
      <c r="B79" s="52">
        <v>106.43</v>
      </c>
      <c r="C79" s="53">
        <f t="shared" si="2"/>
        <v>106.43</v>
      </c>
      <c r="D79" s="53"/>
      <c r="E79" s="52"/>
      <c r="F79" s="53">
        <v>106.43</v>
      </c>
    </row>
    <row r="80" ht="21.95" customHeight="1" spans="1:7">
      <c r="A80" s="58" t="s">
        <v>75</v>
      </c>
      <c r="B80" s="52">
        <v>97.52</v>
      </c>
      <c r="C80" s="53">
        <f t="shared" si="2"/>
        <v>97.52</v>
      </c>
      <c r="D80" s="53"/>
      <c r="E80" s="52">
        <v>42.83</v>
      </c>
      <c r="F80" s="53">
        <v>54.69</v>
      </c>
      <c r="G80">
        <v>7</v>
      </c>
    </row>
    <row r="81" ht="21.95" hidden="1" customHeight="1" spans="1:6">
      <c r="A81" s="50" t="s">
        <v>76</v>
      </c>
      <c r="B81" s="49">
        <f>SUM(B82:B83)</f>
        <v>685.64</v>
      </c>
      <c r="C81" s="49">
        <f>SUM(C82:C83)</f>
        <v>668.24</v>
      </c>
      <c r="D81" s="49"/>
      <c r="E81" s="49">
        <f>SUM(E82:E83)</f>
        <v>570.46</v>
      </c>
      <c r="F81" s="49">
        <f>SUM(F82:F83)</f>
        <v>115.18</v>
      </c>
    </row>
    <row r="82" ht="21.95" customHeight="1" spans="1:6">
      <c r="A82" s="51" t="s">
        <v>12</v>
      </c>
      <c r="B82" s="52">
        <v>199.65</v>
      </c>
      <c r="C82" s="53">
        <f t="shared" si="2"/>
        <v>199.65</v>
      </c>
      <c r="D82" s="53"/>
      <c r="E82" s="52">
        <v>182.75</v>
      </c>
      <c r="F82" s="53">
        <v>16.9</v>
      </c>
    </row>
    <row r="83" ht="21.95" hidden="1" customHeight="1" spans="1:6">
      <c r="A83" s="54" t="s">
        <v>77</v>
      </c>
      <c r="B83" s="49">
        <f>SUM(B84:B88)</f>
        <v>485.99</v>
      </c>
      <c r="C83" s="49">
        <f>SUM(C84:C88)</f>
        <v>468.59</v>
      </c>
      <c r="D83" s="49"/>
      <c r="E83" s="49">
        <f>SUM(E84:E88)</f>
        <v>387.71</v>
      </c>
      <c r="F83" s="49">
        <f>SUM(F84:F88)</f>
        <v>98.28</v>
      </c>
    </row>
    <row r="84" ht="21.95" customHeight="1" spans="1:6">
      <c r="A84" s="51" t="s">
        <v>78</v>
      </c>
      <c r="B84" s="52">
        <v>32.34</v>
      </c>
      <c r="C84" s="53">
        <f t="shared" si="2"/>
        <v>32.34</v>
      </c>
      <c r="D84" s="53"/>
      <c r="E84" s="52"/>
      <c r="F84" s="53">
        <v>32.34</v>
      </c>
    </row>
    <row r="85" ht="21.95" customHeight="1" spans="1:6">
      <c r="A85" s="51" t="s">
        <v>79</v>
      </c>
      <c r="B85" s="52">
        <v>436.25</v>
      </c>
      <c r="C85" s="53">
        <f t="shared" si="2"/>
        <v>436.25</v>
      </c>
      <c r="D85" s="53"/>
      <c r="E85" s="52">
        <v>387.71</v>
      </c>
      <c r="F85" s="53">
        <v>48.54</v>
      </c>
    </row>
    <row r="86" ht="21.95" customHeight="1" spans="1:6">
      <c r="A86" s="51" t="s">
        <v>80</v>
      </c>
      <c r="B86" s="52">
        <v>2.96</v>
      </c>
      <c r="C86" s="53">
        <f t="shared" si="2"/>
        <v>0</v>
      </c>
      <c r="D86" s="53"/>
      <c r="E86" s="52"/>
      <c r="F86" s="53">
        <v>2.96</v>
      </c>
    </row>
    <row r="87" ht="21.95" customHeight="1" spans="1:6">
      <c r="A87" s="51" t="s">
        <v>81</v>
      </c>
      <c r="B87" s="52">
        <v>7.96</v>
      </c>
      <c r="C87" s="53">
        <f t="shared" si="2"/>
        <v>0</v>
      </c>
      <c r="D87" s="53"/>
      <c r="E87" s="52"/>
      <c r="F87" s="53">
        <v>7.96</v>
      </c>
    </row>
    <row r="88" ht="21.95" customHeight="1" spans="1:7">
      <c r="A88" s="51" t="s">
        <v>82</v>
      </c>
      <c r="B88" s="52">
        <v>6.48</v>
      </c>
      <c r="C88" s="53">
        <f t="shared" si="2"/>
        <v>0</v>
      </c>
      <c r="D88" s="53"/>
      <c r="E88" s="52"/>
      <c r="F88" s="53">
        <v>6.48</v>
      </c>
      <c r="G88">
        <v>5</v>
      </c>
    </row>
    <row r="89" ht="21.95" hidden="1" customHeight="1" spans="1:6">
      <c r="A89" s="50" t="s">
        <v>83</v>
      </c>
      <c r="B89" s="49">
        <f>SUM(B90:B91)</f>
        <v>596.41</v>
      </c>
      <c r="C89" s="49">
        <f>SUM(C90:C91)</f>
        <v>580.49</v>
      </c>
      <c r="D89" s="49"/>
      <c r="E89" s="49">
        <f>SUM(E90:E91)</f>
        <v>205.2</v>
      </c>
      <c r="F89" s="49">
        <f>SUM(F90:F91)</f>
        <v>391.21</v>
      </c>
    </row>
    <row r="90" ht="21.95" customHeight="1" spans="1:6">
      <c r="A90" s="51" t="s">
        <v>12</v>
      </c>
      <c r="B90" s="52">
        <v>207.71</v>
      </c>
      <c r="C90" s="53">
        <f t="shared" si="2"/>
        <v>207.71</v>
      </c>
      <c r="D90" s="53"/>
      <c r="E90" s="52">
        <v>182.75</v>
      </c>
      <c r="F90" s="53">
        <v>24.96</v>
      </c>
    </row>
    <row r="91" ht="21.95" hidden="1" customHeight="1" spans="1:6">
      <c r="A91" s="54" t="s">
        <v>84</v>
      </c>
      <c r="B91" s="49">
        <f>SUM(B92:B96)</f>
        <v>388.7</v>
      </c>
      <c r="C91" s="49">
        <f>SUM(C92:C96)</f>
        <v>372.78</v>
      </c>
      <c r="D91" s="49"/>
      <c r="E91" s="49">
        <f>SUM(E92:E96)</f>
        <v>22.45</v>
      </c>
      <c r="F91" s="49">
        <f>SUM(F92:F96)</f>
        <v>366.25</v>
      </c>
    </row>
    <row r="92" ht="21.95" customHeight="1" spans="1:6">
      <c r="A92" s="51" t="s">
        <v>85</v>
      </c>
      <c r="B92" s="52">
        <v>57.84</v>
      </c>
      <c r="C92" s="53">
        <f t="shared" si="2"/>
        <v>57.84</v>
      </c>
      <c r="D92" s="53"/>
      <c r="E92" s="52">
        <v>22.45</v>
      </c>
      <c r="F92" s="53">
        <v>35.39</v>
      </c>
    </row>
    <row r="93" ht="21.95" customHeight="1" spans="1:6">
      <c r="A93" s="51" t="s">
        <v>86</v>
      </c>
      <c r="B93" s="52">
        <v>6.48</v>
      </c>
      <c r="C93" s="53">
        <f t="shared" si="2"/>
        <v>0</v>
      </c>
      <c r="D93" s="53"/>
      <c r="E93" s="52"/>
      <c r="F93" s="53">
        <v>6.48</v>
      </c>
    </row>
    <row r="94" ht="21.95" customHeight="1" spans="1:6">
      <c r="A94" s="58" t="s">
        <v>87</v>
      </c>
      <c r="B94" s="52">
        <v>314.94</v>
      </c>
      <c r="C94" s="53">
        <f t="shared" si="2"/>
        <v>314.94</v>
      </c>
      <c r="D94" s="53"/>
      <c r="E94" s="52"/>
      <c r="F94" s="53">
        <v>314.94</v>
      </c>
    </row>
    <row r="95" ht="21.95" customHeight="1" spans="1:6">
      <c r="A95" s="51" t="s">
        <v>88</v>
      </c>
      <c r="B95" s="52">
        <v>2.96</v>
      </c>
      <c r="C95" s="53">
        <f t="shared" si="2"/>
        <v>0</v>
      </c>
      <c r="D95" s="53"/>
      <c r="E95" s="52"/>
      <c r="F95" s="53">
        <v>2.96</v>
      </c>
    </row>
    <row r="96" ht="21.95" customHeight="1" spans="1:7">
      <c r="A96" s="51" t="s">
        <v>89</v>
      </c>
      <c r="B96" s="52">
        <v>6.48</v>
      </c>
      <c r="C96" s="53">
        <f t="shared" si="2"/>
        <v>0</v>
      </c>
      <c r="D96" s="53"/>
      <c r="E96" s="52"/>
      <c r="F96" s="53">
        <v>6.48</v>
      </c>
      <c r="G96">
        <v>5</v>
      </c>
    </row>
    <row r="97" ht="21.95" hidden="1" customHeight="1" spans="1:6">
      <c r="A97" s="50" t="s">
        <v>90</v>
      </c>
      <c r="B97" s="49">
        <f>SUM(B98:B99)</f>
        <v>281.04</v>
      </c>
      <c r="C97" s="49">
        <f>SUM(C98:C99)</f>
        <v>235.63</v>
      </c>
      <c r="D97" s="49"/>
      <c r="E97" s="49">
        <f>SUM(E98:E99)</f>
        <v>0</v>
      </c>
      <c r="F97" s="49">
        <f>SUM(F98:F99)</f>
        <v>281.04</v>
      </c>
    </row>
    <row r="98" ht="21.95" customHeight="1" spans="1:6">
      <c r="A98" s="51" t="s">
        <v>12</v>
      </c>
      <c r="B98" s="52">
        <v>25.55</v>
      </c>
      <c r="C98" s="53">
        <f t="shared" si="2"/>
        <v>25.55</v>
      </c>
      <c r="D98" s="53"/>
      <c r="E98" s="52"/>
      <c r="F98" s="53">
        <v>25.55</v>
      </c>
    </row>
    <row r="99" ht="21.95" hidden="1" customHeight="1" spans="1:6">
      <c r="A99" s="54" t="s">
        <v>91</v>
      </c>
      <c r="B99" s="49">
        <f>SUM(B100:B109)</f>
        <v>255.49</v>
      </c>
      <c r="C99" s="49">
        <f>SUM(C100:C109)</f>
        <v>210.08</v>
      </c>
      <c r="D99" s="49"/>
      <c r="E99" s="49">
        <f>SUM(E100:E109)</f>
        <v>0</v>
      </c>
      <c r="F99" s="49">
        <f>SUM(F100:F109)</f>
        <v>255.49</v>
      </c>
    </row>
    <row r="100" ht="21.95" customHeight="1" spans="1:6">
      <c r="A100" s="51" t="s">
        <v>92</v>
      </c>
      <c r="B100" s="52">
        <v>2.07</v>
      </c>
      <c r="C100" s="53">
        <f t="shared" si="2"/>
        <v>0</v>
      </c>
      <c r="D100" s="53"/>
      <c r="E100" s="52"/>
      <c r="F100" s="53">
        <v>2.07</v>
      </c>
    </row>
    <row r="101" ht="21.95" customHeight="1" spans="1:6">
      <c r="A101" s="51" t="s">
        <v>93</v>
      </c>
      <c r="B101" s="52">
        <v>7.07</v>
      </c>
      <c r="C101" s="53">
        <f t="shared" si="2"/>
        <v>0</v>
      </c>
      <c r="D101" s="53"/>
      <c r="E101" s="52"/>
      <c r="F101" s="53">
        <v>7.07</v>
      </c>
    </row>
    <row r="102" ht="21.95" customHeight="1" spans="1:6">
      <c r="A102" s="51" t="s">
        <v>94</v>
      </c>
      <c r="B102" s="52">
        <v>52.77</v>
      </c>
      <c r="C102" s="53">
        <f t="shared" si="2"/>
        <v>52.77</v>
      </c>
      <c r="D102" s="53"/>
      <c r="E102" s="52"/>
      <c r="F102" s="53">
        <v>52.77</v>
      </c>
    </row>
    <row r="103" ht="21.95" customHeight="1" spans="1:6">
      <c r="A103" s="51" t="s">
        <v>95</v>
      </c>
      <c r="B103" s="52">
        <v>17.71</v>
      </c>
      <c r="C103" s="53">
        <f t="shared" si="2"/>
        <v>0</v>
      </c>
      <c r="D103" s="53"/>
      <c r="E103" s="52"/>
      <c r="F103" s="53">
        <v>17.71</v>
      </c>
    </row>
    <row r="104" ht="21.95" customHeight="1" spans="1:6">
      <c r="A104" s="51" t="s">
        <v>96</v>
      </c>
      <c r="B104" s="52">
        <v>43.91</v>
      </c>
      <c r="C104" s="53">
        <f t="shared" si="2"/>
        <v>43.91</v>
      </c>
      <c r="D104" s="53"/>
      <c r="E104" s="52"/>
      <c r="F104" s="53">
        <v>43.91</v>
      </c>
    </row>
    <row r="105" ht="21.95" customHeight="1" spans="1:6">
      <c r="A105" s="51" t="s">
        <v>97</v>
      </c>
      <c r="B105" s="52">
        <v>5.6</v>
      </c>
      <c r="C105" s="53">
        <f t="shared" si="2"/>
        <v>0</v>
      </c>
      <c r="D105" s="53"/>
      <c r="E105" s="52"/>
      <c r="F105" s="53">
        <v>5.6</v>
      </c>
    </row>
    <row r="106" ht="21.95" customHeight="1" spans="1:6">
      <c r="A106" s="51" t="s">
        <v>98</v>
      </c>
      <c r="B106" s="52">
        <v>25.16</v>
      </c>
      <c r="C106" s="53">
        <f t="shared" ref="C106:C137" si="3">IF(B106&gt;20,B106,0)</f>
        <v>25.16</v>
      </c>
      <c r="D106" s="53"/>
      <c r="E106" s="52"/>
      <c r="F106" s="53">
        <v>25.16</v>
      </c>
    </row>
    <row r="107" ht="21.95" customHeight="1" spans="1:6">
      <c r="A107" s="51" t="s">
        <v>99</v>
      </c>
      <c r="B107" s="52">
        <v>88.24</v>
      </c>
      <c r="C107" s="53">
        <f t="shared" si="3"/>
        <v>88.24</v>
      </c>
      <c r="D107" s="53"/>
      <c r="E107" s="52"/>
      <c r="F107" s="53">
        <v>88.24</v>
      </c>
    </row>
    <row r="108" ht="21.95" customHeight="1" spans="1:6">
      <c r="A108" s="51" t="s">
        <v>100</v>
      </c>
      <c r="B108" s="52">
        <v>6.48</v>
      </c>
      <c r="C108" s="53">
        <f t="shared" si="3"/>
        <v>0</v>
      </c>
      <c r="D108" s="53"/>
      <c r="E108" s="52"/>
      <c r="F108" s="53">
        <v>6.48</v>
      </c>
    </row>
    <row r="109" ht="21.95" customHeight="1" spans="1:7">
      <c r="A109" s="51" t="s">
        <v>101</v>
      </c>
      <c r="B109" s="52">
        <v>6.48</v>
      </c>
      <c r="C109" s="53">
        <f t="shared" si="3"/>
        <v>0</v>
      </c>
      <c r="D109" s="53"/>
      <c r="E109" s="52"/>
      <c r="F109" s="53">
        <v>6.48</v>
      </c>
      <c r="G109">
        <v>10</v>
      </c>
    </row>
    <row r="110" ht="21.95" hidden="1" customHeight="1" spans="1:6">
      <c r="A110" s="50" t="s">
        <v>102</v>
      </c>
      <c r="B110" s="49">
        <f>SUM(B111:B112)</f>
        <v>1269.1</v>
      </c>
      <c r="C110" s="49">
        <f>SUM(C111:C112)</f>
        <v>1218.3</v>
      </c>
      <c r="D110" s="49"/>
      <c r="E110" s="49">
        <f>SUM(E111:E112)</f>
        <v>365.5</v>
      </c>
      <c r="F110" s="49">
        <f>SUM(F111:F112)</f>
        <v>903.6</v>
      </c>
    </row>
    <row r="111" ht="21.95" customHeight="1" spans="1:6">
      <c r="A111" s="51" t="s">
        <v>12</v>
      </c>
      <c r="B111" s="52">
        <v>12.78</v>
      </c>
      <c r="C111" s="53">
        <f t="shared" si="3"/>
        <v>0</v>
      </c>
      <c r="D111" s="53"/>
      <c r="E111" s="52"/>
      <c r="F111" s="53">
        <v>12.78</v>
      </c>
    </row>
    <row r="112" ht="21.95" hidden="1" customHeight="1" spans="1:6">
      <c r="A112" s="54" t="s">
        <v>103</v>
      </c>
      <c r="B112" s="49">
        <f>SUM(B113:B121)</f>
        <v>1256.32</v>
      </c>
      <c r="C112" s="49">
        <f>SUM(C113:C121)</f>
        <v>1218.3</v>
      </c>
      <c r="D112" s="49"/>
      <c r="E112" s="49">
        <f>SUM(E113:E121)</f>
        <v>365.5</v>
      </c>
      <c r="F112" s="49">
        <f>SUM(F113:F121)</f>
        <v>890.82</v>
      </c>
    </row>
    <row r="113" ht="21.95" customHeight="1" spans="1:6">
      <c r="A113" s="51" t="s">
        <v>104</v>
      </c>
      <c r="B113" s="52">
        <v>1089.59</v>
      </c>
      <c r="C113" s="53">
        <f t="shared" si="3"/>
        <v>1089.59</v>
      </c>
      <c r="D113" s="53"/>
      <c r="E113" s="52">
        <v>365.5</v>
      </c>
      <c r="F113" s="53">
        <v>724.09</v>
      </c>
    </row>
    <row r="114" ht="21.95" customHeight="1" spans="1:6">
      <c r="A114" s="51" t="s">
        <v>105</v>
      </c>
      <c r="B114" s="52">
        <v>29.74</v>
      </c>
      <c r="C114" s="53">
        <f t="shared" si="3"/>
        <v>29.74</v>
      </c>
      <c r="D114" s="53"/>
      <c r="E114" s="52"/>
      <c r="F114" s="53">
        <v>29.74</v>
      </c>
    </row>
    <row r="115" ht="21.95" customHeight="1" spans="1:6">
      <c r="A115" s="51" t="s">
        <v>106</v>
      </c>
      <c r="B115" s="52">
        <v>2.96</v>
      </c>
      <c r="C115" s="53">
        <f t="shared" si="3"/>
        <v>0</v>
      </c>
      <c r="D115" s="53"/>
      <c r="E115" s="52"/>
      <c r="F115" s="53">
        <v>2.96</v>
      </c>
    </row>
    <row r="116" ht="21.95" customHeight="1" spans="1:6">
      <c r="A116" s="51" t="s">
        <v>107</v>
      </c>
      <c r="B116" s="52">
        <v>5.92</v>
      </c>
      <c r="C116" s="53">
        <f t="shared" si="3"/>
        <v>0</v>
      </c>
      <c r="D116" s="53"/>
      <c r="E116" s="52"/>
      <c r="F116" s="53">
        <v>5.92</v>
      </c>
    </row>
    <row r="117" ht="21.95" customHeight="1" spans="1:6">
      <c r="A117" s="51" t="s">
        <v>108</v>
      </c>
      <c r="B117" s="52">
        <v>7.96</v>
      </c>
      <c r="C117" s="53">
        <f t="shared" si="3"/>
        <v>0</v>
      </c>
      <c r="D117" s="53"/>
      <c r="E117" s="52"/>
      <c r="F117" s="53">
        <v>7.96</v>
      </c>
    </row>
    <row r="118" ht="21.95" customHeight="1" spans="1:6">
      <c r="A118" s="51" t="s">
        <v>109</v>
      </c>
      <c r="B118" s="52">
        <v>26.12</v>
      </c>
      <c r="C118" s="53">
        <f t="shared" si="3"/>
        <v>26.12</v>
      </c>
      <c r="D118" s="53"/>
      <c r="E118" s="52"/>
      <c r="F118" s="53">
        <v>26.12</v>
      </c>
    </row>
    <row r="119" ht="21.95" customHeight="1" spans="1:6">
      <c r="A119" s="51" t="s">
        <v>110</v>
      </c>
      <c r="B119" s="52">
        <v>72.85</v>
      </c>
      <c r="C119" s="53">
        <f t="shared" si="3"/>
        <v>72.85</v>
      </c>
      <c r="D119" s="53"/>
      <c r="E119" s="52"/>
      <c r="F119" s="53">
        <v>72.85</v>
      </c>
    </row>
    <row r="120" ht="21.95" customHeight="1" spans="1:6">
      <c r="A120" s="51" t="s">
        <v>111</v>
      </c>
      <c r="B120" s="52">
        <v>4.14</v>
      </c>
      <c r="C120" s="53">
        <f t="shared" si="3"/>
        <v>0</v>
      </c>
      <c r="D120" s="53"/>
      <c r="E120" s="52"/>
      <c r="F120" s="53">
        <v>4.14</v>
      </c>
    </row>
    <row r="121" ht="21.95" customHeight="1" spans="1:7">
      <c r="A121" s="51" t="s">
        <v>112</v>
      </c>
      <c r="B121" s="52">
        <v>17.04</v>
      </c>
      <c r="C121" s="53">
        <f t="shared" si="3"/>
        <v>0</v>
      </c>
      <c r="D121" s="53"/>
      <c r="E121" s="52"/>
      <c r="F121" s="53">
        <v>17.04</v>
      </c>
      <c r="G121">
        <v>9</v>
      </c>
    </row>
    <row r="122" ht="21.95" hidden="1" customHeight="1" spans="1:6">
      <c r="A122" s="50" t="s">
        <v>113</v>
      </c>
      <c r="B122" s="49">
        <f>SUM(B123:B124)</f>
        <v>2814.25</v>
      </c>
      <c r="C122" s="49">
        <f>SUM(C123:C124)</f>
        <v>2774.55</v>
      </c>
      <c r="D122" s="49"/>
      <c r="E122" s="49">
        <f>SUM(E123:E124)</f>
        <v>520.22</v>
      </c>
      <c r="F122" s="49">
        <f>SUM(F123:F124)</f>
        <v>2294.03</v>
      </c>
    </row>
    <row r="123" ht="21.95" customHeight="1" spans="1:6">
      <c r="A123" s="51" t="s">
        <v>12</v>
      </c>
      <c r="B123" s="52">
        <v>387.52</v>
      </c>
      <c r="C123" s="53">
        <f t="shared" si="3"/>
        <v>387.52</v>
      </c>
      <c r="D123" s="53"/>
      <c r="E123" s="52">
        <v>182.75</v>
      </c>
      <c r="F123" s="53">
        <v>204.77</v>
      </c>
    </row>
    <row r="124" ht="21.95" hidden="1" customHeight="1" spans="1:6">
      <c r="A124" s="54" t="s">
        <v>114</v>
      </c>
      <c r="B124" s="49">
        <f>SUM(B125:B135)</f>
        <v>2426.73</v>
      </c>
      <c r="C124" s="49">
        <f>SUM(C125:C135)</f>
        <v>2387.03</v>
      </c>
      <c r="D124" s="49"/>
      <c r="E124" s="49">
        <f>SUM(E125:E135)</f>
        <v>337.47</v>
      </c>
      <c r="F124" s="49">
        <f>SUM(F125:F135)</f>
        <v>2089.26</v>
      </c>
    </row>
    <row r="125" ht="21.95" customHeight="1" spans="1:6">
      <c r="A125" s="51" t="s">
        <v>115</v>
      </c>
      <c r="B125" s="52">
        <v>33.75</v>
      </c>
      <c r="C125" s="53">
        <f t="shared" si="3"/>
        <v>33.75</v>
      </c>
      <c r="D125" s="53"/>
      <c r="E125" s="52"/>
      <c r="F125" s="53">
        <v>33.75</v>
      </c>
    </row>
    <row r="126" ht="21.95" hidden="1" customHeight="1" spans="1:6">
      <c r="A126" s="76" t="s">
        <v>116</v>
      </c>
      <c r="B126" s="60">
        <v>1192.02</v>
      </c>
      <c r="C126" s="53">
        <f t="shared" si="3"/>
        <v>1192.02</v>
      </c>
      <c r="D126" s="53"/>
      <c r="E126" s="60">
        <v>182.75</v>
      </c>
      <c r="F126" s="60">
        <v>1009.27</v>
      </c>
    </row>
    <row r="127" ht="21.95" customHeight="1" spans="1:6">
      <c r="A127" s="51" t="s">
        <v>117</v>
      </c>
      <c r="B127" s="52">
        <v>26.13</v>
      </c>
      <c r="C127" s="53">
        <f t="shared" si="3"/>
        <v>26.13</v>
      </c>
      <c r="D127" s="53"/>
      <c r="E127" s="52"/>
      <c r="F127" s="53">
        <v>26.13</v>
      </c>
    </row>
    <row r="128" ht="21.95" customHeight="1" spans="1:6">
      <c r="A128" s="51" t="s">
        <v>118</v>
      </c>
      <c r="B128" s="52">
        <v>514.85</v>
      </c>
      <c r="C128" s="53">
        <f t="shared" si="3"/>
        <v>514.85</v>
      </c>
      <c r="D128" s="53"/>
      <c r="E128" s="52"/>
      <c r="F128" s="53">
        <v>514.85</v>
      </c>
    </row>
    <row r="129" ht="21.95" customHeight="1" spans="1:6">
      <c r="A129" s="51" t="s">
        <v>119</v>
      </c>
      <c r="B129" s="52">
        <v>18.16</v>
      </c>
      <c r="C129" s="53">
        <f t="shared" si="3"/>
        <v>0</v>
      </c>
      <c r="D129" s="53"/>
      <c r="E129" s="52"/>
      <c r="F129" s="53">
        <v>18.16</v>
      </c>
    </row>
    <row r="130" ht="21.95" customHeight="1" spans="1:6">
      <c r="A130" s="51" t="s">
        <v>120</v>
      </c>
      <c r="B130" s="52">
        <v>8.55</v>
      </c>
      <c r="C130" s="53">
        <f t="shared" si="3"/>
        <v>0</v>
      </c>
      <c r="D130" s="53"/>
      <c r="E130" s="52"/>
      <c r="F130" s="53">
        <v>8.55</v>
      </c>
    </row>
    <row r="131" ht="21.95" customHeight="1" spans="1:6">
      <c r="A131" s="51" t="s">
        <v>121</v>
      </c>
      <c r="B131" s="52">
        <v>178.18</v>
      </c>
      <c r="C131" s="53">
        <f t="shared" si="3"/>
        <v>178.18</v>
      </c>
      <c r="D131" s="53"/>
      <c r="E131" s="52"/>
      <c r="F131" s="53">
        <v>178.18</v>
      </c>
    </row>
    <row r="132" ht="21.95" customHeight="1" spans="1:6">
      <c r="A132" s="51" t="s">
        <v>122</v>
      </c>
      <c r="B132" s="52">
        <v>12.99</v>
      </c>
      <c r="C132" s="53">
        <f t="shared" si="3"/>
        <v>0</v>
      </c>
      <c r="D132" s="53"/>
      <c r="E132" s="52"/>
      <c r="F132" s="53">
        <v>12.99</v>
      </c>
    </row>
    <row r="133" ht="21.95" customHeight="1" spans="1:6">
      <c r="A133" s="51" t="s">
        <v>123</v>
      </c>
      <c r="B133" s="52">
        <v>219.71</v>
      </c>
      <c r="C133" s="53">
        <f t="shared" si="3"/>
        <v>219.71</v>
      </c>
      <c r="D133" s="53"/>
      <c r="E133" s="52">
        <v>154.72</v>
      </c>
      <c r="F133" s="53">
        <v>64.99</v>
      </c>
    </row>
    <row r="134" ht="21.95" customHeight="1" spans="1:6">
      <c r="A134" s="51" t="s">
        <v>124</v>
      </c>
      <c r="B134" s="52">
        <v>34.21</v>
      </c>
      <c r="C134" s="53">
        <f t="shared" si="3"/>
        <v>34.21</v>
      </c>
      <c r="D134" s="53"/>
      <c r="E134" s="52"/>
      <c r="F134" s="53">
        <v>34.21</v>
      </c>
    </row>
    <row r="135" ht="21.95" customHeight="1" spans="1:7">
      <c r="A135" s="51" t="s">
        <v>125</v>
      </c>
      <c r="B135" s="52">
        <v>188.18</v>
      </c>
      <c r="C135" s="53">
        <f t="shared" si="3"/>
        <v>188.18</v>
      </c>
      <c r="D135" s="53"/>
      <c r="E135" s="52"/>
      <c r="F135" s="53">
        <v>188.18</v>
      </c>
      <c r="G135">
        <v>11</v>
      </c>
    </row>
    <row r="136" ht="21.95" hidden="1" customHeight="1" spans="1:6">
      <c r="A136" s="50" t="s">
        <v>126</v>
      </c>
      <c r="B136" s="49">
        <f>SUM(B137:B138)</f>
        <v>1948.91</v>
      </c>
      <c r="C136" s="49">
        <f>SUM(C137:C138)</f>
        <v>1936.81</v>
      </c>
      <c r="D136" s="49"/>
      <c r="E136" s="49">
        <f>SUM(E137:E138)</f>
        <v>313.56</v>
      </c>
      <c r="F136" s="49">
        <f>SUM(F137:F138)</f>
        <v>1635.35</v>
      </c>
    </row>
    <row r="137" ht="21.95" customHeight="1" spans="1:6">
      <c r="A137" s="51" t="s">
        <v>12</v>
      </c>
      <c r="B137" s="52">
        <v>1544.15</v>
      </c>
      <c r="C137" s="53">
        <f t="shared" si="3"/>
        <v>1544.15</v>
      </c>
      <c r="D137" s="53"/>
      <c r="E137" s="52">
        <v>130.81</v>
      </c>
      <c r="F137" s="53">
        <v>1413.34</v>
      </c>
    </row>
    <row r="138" ht="21.95" hidden="1" customHeight="1" spans="1:6">
      <c r="A138" s="54" t="s">
        <v>127</v>
      </c>
      <c r="B138" s="49">
        <f>SUM(B139:B144)</f>
        <v>404.76</v>
      </c>
      <c r="C138" s="49">
        <f>SUM(C139:C144)</f>
        <v>392.66</v>
      </c>
      <c r="D138" s="49"/>
      <c r="E138" s="49">
        <f>SUM(E139:E144)</f>
        <v>182.75</v>
      </c>
      <c r="F138" s="49">
        <f>SUM(F139:F144)</f>
        <v>222.01</v>
      </c>
    </row>
    <row r="139" ht="21.95" customHeight="1" spans="1:6">
      <c r="A139" s="51" t="s">
        <v>128</v>
      </c>
      <c r="B139" s="52">
        <v>316.26</v>
      </c>
      <c r="C139" s="53">
        <f t="shared" ref="C139:C168" si="4">IF(B139&gt;20,B139,0)</f>
        <v>316.26</v>
      </c>
      <c r="D139" s="53"/>
      <c r="E139" s="52">
        <v>182.75</v>
      </c>
      <c r="F139" s="53">
        <v>133.51</v>
      </c>
    </row>
    <row r="140" ht="21.95" customHeight="1" spans="1:6">
      <c r="A140" s="51" t="s">
        <v>129</v>
      </c>
      <c r="B140" s="52">
        <v>8.55</v>
      </c>
      <c r="C140" s="53">
        <f t="shared" si="4"/>
        <v>0</v>
      </c>
      <c r="D140" s="53"/>
      <c r="E140" s="52"/>
      <c r="F140" s="53">
        <v>8.55</v>
      </c>
    </row>
    <row r="141" ht="21.95" customHeight="1" spans="1:6">
      <c r="A141" s="51" t="s">
        <v>130</v>
      </c>
      <c r="B141" s="52">
        <v>25.19</v>
      </c>
      <c r="C141" s="53">
        <f t="shared" si="4"/>
        <v>25.19</v>
      </c>
      <c r="D141" s="53"/>
      <c r="E141" s="52"/>
      <c r="F141" s="53">
        <v>25.19</v>
      </c>
    </row>
    <row r="142" ht="21.95" customHeight="1" spans="1:6">
      <c r="A142" s="51" t="s">
        <v>131</v>
      </c>
      <c r="B142" s="52">
        <v>29.41</v>
      </c>
      <c r="C142" s="53">
        <f t="shared" si="4"/>
        <v>29.41</v>
      </c>
      <c r="D142" s="53"/>
      <c r="E142" s="52"/>
      <c r="F142" s="53">
        <v>29.41</v>
      </c>
    </row>
    <row r="143" ht="21.95" customHeight="1" spans="1:6">
      <c r="A143" s="51" t="s">
        <v>132</v>
      </c>
      <c r="B143" s="52">
        <v>3.55</v>
      </c>
      <c r="C143" s="53">
        <f t="shared" si="4"/>
        <v>0</v>
      </c>
      <c r="D143" s="53"/>
      <c r="E143" s="52"/>
      <c r="F143" s="53">
        <v>3.55</v>
      </c>
    </row>
    <row r="144" ht="21.95" customHeight="1" spans="1:7">
      <c r="A144" s="51" t="s">
        <v>133</v>
      </c>
      <c r="B144" s="52">
        <v>21.8</v>
      </c>
      <c r="C144" s="53">
        <f t="shared" si="4"/>
        <v>21.8</v>
      </c>
      <c r="D144" s="53"/>
      <c r="E144" s="52"/>
      <c r="F144" s="53">
        <v>21.8</v>
      </c>
      <c r="G144">
        <v>6</v>
      </c>
    </row>
    <row r="145" ht="21.95" hidden="1" customHeight="1" spans="1:6">
      <c r="A145" s="50" t="s">
        <v>134</v>
      </c>
      <c r="B145" s="49">
        <f>SUM(B146:B147)</f>
        <v>303.11</v>
      </c>
      <c r="C145" s="49">
        <f>SUM(C146:C147)</f>
        <v>259.61</v>
      </c>
      <c r="D145" s="49"/>
      <c r="E145" s="49">
        <f>SUM(E146:E147)</f>
        <v>0</v>
      </c>
      <c r="F145" s="49">
        <f>SUM(F146:F147)</f>
        <v>303.11</v>
      </c>
    </row>
    <row r="146" ht="21.95" customHeight="1" spans="1:6">
      <c r="A146" s="51" t="s">
        <v>12</v>
      </c>
      <c r="B146" s="52">
        <v>207.83</v>
      </c>
      <c r="C146" s="53">
        <f t="shared" si="4"/>
        <v>207.83</v>
      </c>
      <c r="D146" s="53"/>
      <c r="E146" s="52"/>
      <c r="F146" s="53">
        <v>207.83</v>
      </c>
    </row>
    <row r="147" ht="21.95" hidden="1" customHeight="1" spans="1:6">
      <c r="A147" s="54" t="s">
        <v>135</v>
      </c>
      <c r="B147" s="49">
        <f>SUM(B148:B153)</f>
        <v>95.28</v>
      </c>
      <c r="C147" s="49">
        <f>SUM(C148:C153)</f>
        <v>51.78</v>
      </c>
      <c r="D147" s="49"/>
      <c r="E147" s="49">
        <f>SUM(E148:E153)</f>
        <v>0</v>
      </c>
      <c r="F147" s="49">
        <f>SUM(F148:F153)</f>
        <v>95.28</v>
      </c>
    </row>
    <row r="148" ht="21.95" customHeight="1" spans="1:6">
      <c r="A148" s="51" t="s">
        <v>136</v>
      </c>
      <c r="B148" s="52">
        <v>17.34</v>
      </c>
      <c r="C148" s="53">
        <f t="shared" si="4"/>
        <v>0</v>
      </c>
      <c r="D148" s="53"/>
      <c r="E148" s="52"/>
      <c r="F148" s="53">
        <v>17.34</v>
      </c>
    </row>
    <row r="149" ht="21.95" customHeight="1" spans="1:6">
      <c r="A149" s="51" t="s">
        <v>137</v>
      </c>
      <c r="B149" s="52">
        <v>8.55</v>
      </c>
      <c r="C149" s="53">
        <f t="shared" si="4"/>
        <v>0</v>
      </c>
      <c r="D149" s="53"/>
      <c r="E149" s="52"/>
      <c r="F149" s="53">
        <v>8.55</v>
      </c>
    </row>
    <row r="150" ht="21.95" customHeight="1" spans="1:6">
      <c r="A150" s="51" t="s">
        <v>138</v>
      </c>
      <c r="B150" s="52">
        <v>6.48</v>
      </c>
      <c r="C150" s="53">
        <f t="shared" si="4"/>
        <v>0</v>
      </c>
      <c r="D150" s="53"/>
      <c r="E150" s="52"/>
      <c r="F150" s="53">
        <v>6.48</v>
      </c>
    </row>
    <row r="151" ht="21.95" customHeight="1" spans="1:6">
      <c r="A151" s="51" t="s">
        <v>139</v>
      </c>
      <c r="B151" s="52">
        <v>25.19</v>
      </c>
      <c r="C151" s="53">
        <f t="shared" si="4"/>
        <v>25.19</v>
      </c>
      <c r="D151" s="53"/>
      <c r="E151" s="52"/>
      <c r="F151" s="53">
        <v>25.19</v>
      </c>
    </row>
    <row r="152" ht="21.95" customHeight="1" spans="1:6">
      <c r="A152" s="51" t="s">
        <v>140</v>
      </c>
      <c r="B152" s="52">
        <v>26.59</v>
      </c>
      <c r="C152" s="53">
        <f t="shared" si="4"/>
        <v>26.59</v>
      </c>
      <c r="D152" s="53"/>
      <c r="E152" s="52"/>
      <c r="F152" s="53">
        <v>26.59</v>
      </c>
    </row>
    <row r="153" ht="21.95" customHeight="1" spans="1:7">
      <c r="A153" s="51" t="s">
        <v>141</v>
      </c>
      <c r="B153" s="52">
        <v>11.13</v>
      </c>
      <c r="C153" s="53">
        <f t="shared" si="4"/>
        <v>0</v>
      </c>
      <c r="D153" s="53"/>
      <c r="E153" s="52"/>
      <c r="F153" s="53">
        <v>11.13</v>
      </c>
      <c r="G153">
        <v>6</v>
      </c>
    </row>
    <row r="154" ht="21.95" hidden="1" customHeight="1" spans="1:6">
      <c r="A154" s="50" t="s">
        <v>142</v>
      </c>
      <c r="B154" s="49">
        <f>SUM(B155:B156)</f>
        <v>1130.38</v>
      </c>
      <c r="C154" s="49">
        <f>SUM(C155:C156)</f>
        <v>1110.5</v>
      </c>
      <c r="D154" s="49"/>
      <c r="E154" s="49">
        <f>SUM(E155:E156)</f>
        <v>182.75</v>
      </c>
      <c r="F154" s="49">
        <f>SUM(F155:F156)</f>
        <v>947.63</v>
      </c>
    </row>
    <row r="155" ht="21.95" customHeight="1" spans="1:6">
      <c r="A155" s="51" t="s">
        <v>12</v>
      </c>
      <c r="B155" s="52">
        <v>604.43</v>
      </c>
      <c r="C155" s="53">
        <f t="shared" si="4"/>
        <v>604.43</v>
      </c>
      <c r="D155" s="53"/>
      <c r="E155" s="52">
        <v>182.75</v>
      </c>
      <c r="F155" s="53">
        <v>421.68</v>
      </c>
    </row>
    <row r="156" ht="21.95" hidden="1" customHeight="1" spans="1:6">
      <c r="A156" s="54" t="s">
        <v>143</v>
      </c>
      <c r="B156" s="49">
        <f>SUM(B157:B159)</f>
        <v>525.95</v>
      </c>
      <c r="C156" s="49">
        <f>SUM(C157:C159)</f>
        <v>506.07</v>
      </c>
      <c r="D156" s="49"/>
      <c r="E156" s="49">
        <f>SUM(E157:E159)</f>
        <v>0</v>
      </c>
      <c r="F156" s="49">
        <f>SUM(F157:F159)</f>
        <v>525.95</v>
      </c>
    </row>
    <row r="157" ht="21.95" customHeight="1" spans="1:6">
      <c r="A157" s="51" t="s">
        <v>144</v>
      </c>
      <c r="B157" s="52">
        <v>481.14</v>
      </c>
      <c r="C157" s="53">
        <f t="shared" si="4"/>
        <v>481.14</v>
      </c>
      <c r="D157" s="53"/>
      <c r="E157" s="52"/>
      <c r="F157" s="53">
        <v>481.14</v>
      </c>
    </row>
    <row r="158" ht="21.95" customHeight="1" spans="1:6">
      <c r="A158" s="51" t="s">
        <v>145</v>
      </c>
      <c r="B158" s="52">
        <v>24.93</v>
      </c>
      <c r="C158" s="53">
        <f t="shared" si="4"/>
        <v>24.93</v>
      </c>
      <c r="D158" s="53"/>
      <c r="E158" s="52"/>
      <c r="F158" s="53">
        <v>24.93</v>
      </c>
    </row>
    <row r="159" ht="21.95" customHeight="1" spans="1:7">
      <c r="A159" s="51" t="s">
        <v>146</v>
      </c>
      <c r="B159" s="52">
        <v>19.88</v>
      </c>
      <c r="C159" s="53">
        <f t="shared" si="4"/>
        <v>0</v>
      </c>
      <c r="D159" s="53"/>
      <c r="E159" s="52"/>
      <c r="F159" s="53">
        <v>19.88</v>
      </c>
      <c r="G159">
        <v>3</v>
      </c>
    </row>
    <row r="160" ht="21.95" hidden="1" customHeight="1" spans="1:6">
      <c r="A160" s="50" t="s">
        <v>147</v>
      </c>
      <c r="B160" s="49">
        <f>SUM(B161:B162)</f>
        <v>212.05</v>
      </c>
      <c r="C160" s="49">
        <f>SUM(C161:C162)</f>
        <v>143.49</v>
      </c>
      <c r="D160" s="49"/>
      <c r="E160" s="49">
        <f>SUM(E161:E162)</f>
        <v>4.35</v>
      </c>
      <c r="F160" s="49">
        <f>SUM(F161:F162)</f>
        <v>207.7</v>
      </c>
    </row>
    <row r="161" ht="21.95" customHeight="1" spans="1:6">
      <c r="A161" s="51" t="s">
        <v>12</v>
      </c>
      <c r="B161" s="52">
        <v>18.9</v>
      </c>
      <c r="C161" s="53">
        <f t="shared" si="4"/>
        <v>0</v>
      </c>
      <c r="D161" s="53"/>
      <c r="E161" s="52"/>
      <c r="F161" s="53">
        <v>18.9</v>
      </c>
    </row>
    <row r="162" ht="21.95" hidden="1" customHeight="1" spans="1:6">
      <c r="A162" s="54" t="s">
        <v>148</v>
      </c>
      <c r="B162" s="49">
        <f>SUM(B163:B168)</f>
        <v>193.15</v>
      </c>
      <c r="C162" s="49">
        <f>SUM(C163:C168)</f>
        <v>143.49</v>
      </c>
      <c r="D162" s="49"/>
      <c r="E162" s="49">
        <f>SUM(E163:E168)</f>
        <v>4.35</v>
      </c>
      <c r="F162" s="49">
        <f>SUM(F163:F168)</f>
        <v>188.8</v>
      </c>
    </row>
    <row r="163" ht="21.95" customHeight="1" spans="1:6">
      <c r="A163" s="51" t="s">
        <v>149</v>
      </c>
      <c r="B163" s="52">
        <v>19.13</v>
      </c>
      <c r="C163" s="53">
        <f t="shared" si="4"/>
        <v>0</v>
      </c>
      <c r="D163" s="53"/>
      <c r="E163" s="52"/>
      <c r="F163" s="53">
        <v>19.13</v>
      </c>
    </row>
    <row r="164" ht="21.95" customHeight="1" spans="1:6">
      <c r="A164" s="51" t="s">
        <v>150</v>
      </c>
      <c r="B164" s="52">
        <v>7.23</v>
      </c>
      <c r="C164" s="53">
        <f t="shared" si="4"/>
        <v>0</v>
      </c>
      <c r="D164" s="53"/>
      <c r="E164" s="52"/>
      <c r="F164" s="53">
        <v>7.23</v>
      </c>
    </row>
    <row r="165" ht="21.95" customHeight="1" spans="1:6">
      <c r="A165" s="51" t="s">
        <v>151</v>
      </c>
      <c r="B165" s="52">
        <v>17.7</v>
      </c>
      <c r="C165" s="53">
        <f t="shared" si="4"/>
        <v>0</v>
      </c>
      <c r="D165" s="53"/>
      <c r="E165" s="52">
        <v>4.35</v>
      </c>
      <c r="F165" s="53">
        <v>13.35</v>
      </c>
    </row>
    <row r="166" ht="21.95" customHeight="1" spans="1:6">
      <c r="A166" s="51" t="s">
        <v>152</v>
      </c>
      <c r="B166" s="52">
        <v>108.1</v>
      </c>
      <c r="C166" s="53">
        <f t="shared" si="4"/>
        <v>108.1</v>
      </c>
      <c r="D166" s="53"/>
      <c r="E166" s="52"/>
      <c r="F166" s="53">
        <v>108.1</v>
      </c>
    </row>
    <row r="167" ht="21.95" customHeight="1" spans="1:6">
      <c r="A167" s="51" t="s">
        <v>153</v>
      </c>
      <c r="B167" s="52">
        <v>35.39</v>
      </c>
      <c r="C167" s="53">
        <f t="shared" si="4"/>
        <v>35.39</v>
      </c>
      <c r="D167" s="53"/>
      <c r="E167" s="52"/>
      <c r="F167" s="53">
        <v>35.39</v>
      </c>
    </row>
    <row r="168" ht="21.95" customHeight="1" spans="1:7">
      <c r="A168" s="51" t="s">
        <v>154</v>
      </c>
      <c r="B168" s="52">
        <v>5.6</v>
      </c>
      <c r="C168" s="53">
        <f t="shared" si="4"/>
        <v>0</v>
      </c>
      <c r="D168" s="53"/>
      <c r="E168" s="52"/>
      <c r="F168" s="53">
        <v>5.6</v>
      </c>
      <c r="G168">
        <v>6</v>
      </c>
    </row>
    <row r="169" ht="21.95" hidden="1" customHeight="1" spans="1:6">
      <c r="A169" s="50" t="s">
        <v>155</v>
      </c>
      <c r="B169" s="49">
        <f>SUM(B170:B171)</f>
        <v>2086.48</v>
      </c>
      <c r="C169" s="49">
        <f>SUM(C170:C171)</f>
        <v>2069.28</v>
      </c>
      <c r="D169" s="49"/>
      <c r="E169" s="49">
        <f>SUM(E170:E171)</f>
        <v>365.5</v>
      </c>
      <c r="F169" s="49">
        <f>SUM(F170:F171)</f>
        <v>1720.98</v>
      </c>
    </row>
    <row r="170" ht="21.95" customHeight="1" spans="1:6">
      <c r="A170" s="51" t="s">
        <v>12</v>
      </c>
      <c r="B170" s="52">
        <v>449.35</v>
      </c>
      <c r="C170" s="53">
        <f t="shared" ref="C170:C201" si="5">IF(B170&gt;20,B170,0)</f>
        <v>449.35</v>
      </c>
      <c r="D170" s="53"/>
      <c r="E170" s="52">
        <v>182.75</v>
      </c>
      <c r="F170" s="53">
        <v>266.6</v>
      </c>
    </row>
    <row r="171" ht="21.95" hidden="1" customHeight="1" spans="1:6">
      <c r="A171" s="54" t="s">
        <v>156</v>
      </c>
      <c r="B171" s="49">
        <f>SUM(B172:B176)</f>
        <v>1637.13</v>
      </c>
      <c r="C171" s="49">
        <f>SUM(C172:C176)</f>
        <v>1619.93</v>
      </c>
      <c r="D171" s="49"/>
      <c r="E171" s="49">
        <f>SUM(E172:E176)</f>
        <v>182.75</v>
      </c>
      <c r="F171" s="49">
        <f>SUM(F172:F176)</f>
        <v>1454.38</v>
      </c>
    </row>
    <row r="172" ht="21.95" customHeight="1" spans="1:6">
      <c r="A172" s="51" t="s">
        <v>157</v>
      </c>
      <c r="B172" s="52">
        <v>326.22</v>
      </c>
      <c r="C172" s="53">
        <f t="shared" si="5"/>
        <v>326.22</v>
      </c>
      <c r="D172" s="53"/>
      <c r="E172" s="52">
        <v>182.75</v>
      </c>
      <c r="F172" s="53">
        <v>143.47</v>
      </c>
    </row>
    <row r="173" ht="21.95" customHeight="1" spans="1:6">
      <c r="A173" s="51" t="s">
        <v>158</v>
      </c>
      <c r="B173" s="52">
        <v>17.2</v>
      </c>
      <c r="C173" s="53">
        <f t="shared" si="5"/>
        <v>0</v>
      </c>
      <c r="D173" s="53"/>
      <c r="E173" s="52"/>
      <c r="F173" s="53">
        <v>17.2</v>
      </c>
    </row>
    <row r="174" ht="21.95" customHeight="1" spans="1:6">
      <c r="A174" s="51" t="s">
        <v>159</v>
      </c>
      <c r="B174" s="52">
        <v>412.08</v>
      </c>
      <c r="C174" s="53">
        <f t="shared" si="5"/>
        <v>412.08</v>
      </c>
      <c r="D174" s="53"/>
      <c r="E174" s="52"/>
      <c r="F174" s="53">
        <v>412.08</v>
      </c>
    </row>
    <row r="175" ht="21.95" customHeight="1" spans="1:6">
      <c r="A175" s="51" t="s">
        <v>160</v>
      </c>
      <c r="B175" s="52">
        <v>835.85</v>
      </c>
      <c r="C175" s="53">
        <f t="shared" si="5"/>
        <v>835.85</v>
      </c>
      <c r="D175" s="53"/>
      <c r="E175" s="52"/>
      <c r="F175" s="53">
        <v>835.85</v>
      </c>
    </row>
    <row r="176" ht="21.95" customHeight="1" spans="1:7">
      <c r="A176" s="51" t="s">
        <v>161</v>
      </c>
      <c r="B176" s="52">
        <v>45.78</v>
      </c>
      <c r="C176" s="53">
        <f t="shared" si="5"/>
        <v>45.78</v>
      </c>
      <c r="D176" s="53"/>
      <c r="E176" s="52"/>
      <c r="F176" s="53">
        <v>45.78</v>
      </c>
      <c r="G176">
        <v>5</v>
      </c>
    </row>
    <row r="177" ht="21.95" hidden="1" customHeight="1" spans="1:6">
      <c r="A177" s="50" t="s">
        <v>162</v>
      </c>
      <c r="B177" s="49">
        <f>SUM(B178:B179)</f>
        <v>321.41</v>
      </c>
      <c r="C177" s="49">
        <f>SUM(C178:C179)</f>
        <v>297.41</v>
      </c>
      <c r="D177" s="49"/>
      <c r="E177" s="49">
        <f>SUM(E178:E179)</f>
        <v>81.43</v>
      </c>
      <c r="F177" s="49">
        <f>SUM(F178:F179)</f>
        <v>239.98</v>
      </c>
    </row>
    <row r="178" ht="21.95" customHeight="1" spans="1:6">
      <c r="A178" s="51" t="s">
        <v>12</v>
      </c>
      <c r="B178" s="52">
        <v>168.96</v>
      </c>
      <c r="C178" s="53">
        <f t="shared" si="5"/>
        <v>168.96</v>
      </c>
      <c r="D178" s="53"/>
      <c r="E178" s="52">
        <v>17.15</v>
      </c>
      <c r="F178" s="53">
        <v>151.81</v>
      </c>
    </row>
    <row r="179" ht="21.95" hidden="1" customHeight="1" spans="1:6">
      <c r="A179" s="54" t="s">
        <v>163</v>
      </c>
      <c r="B179" s="49">
        <f>SUM(B180:B184)</f>
        <v>152.45</v>
      </c>
      <c r="C179" s="49">
        <f>SUM(C180:C184)</f>
        <v>128.45</v>
      </c>
      <c r="D179" s="49"/>
      <c r="E179" s="49">
        <f>SUM(E180:E184)</f>
        <v>64.28</v>
      </c>
      <c r="F179" s="49">
        <f>SUM(F180:F184)</f>
        <v>88.17</v>
      </c>
    </row>
    <row r="180" ht="21.95" customHeight="1" spans="1:6">
      <c r="A180" s="51" t="s">
        <v>164</v>
      </c>
      <c r="B180" s="52">
        <v>55.55</v>
      </c>
      <c r="C180" s="53">
        <f t="shared" si="5"/>
        <v>55.55</v>
      </c>
      <c r="D180" s="53"/>
      <c r="E180" s="52"/>
      <c r="F180" s="53">
        <v>55.55</v>
      </c>
    </row>
    <row r="181" ht="21.95" hidden="1" customHeight="1" spans="1:6">
      <c r="A181" s="76" t="s">
        <v>165</v>
      </c>
      <c r="B181" s="60">
        <v>72.9</v>
      </c>
      <c r="C181" s="53">
        <f t="shared" si="5"/>
        <v>72.9</v>
      </c>
      <c r="D181" s="53"/>
      <c r="E181" s="60">
        <v>64.28</v>
      </c>
      <c r="F181" s="60">
        <v>8.62</v>
      </c>
    </row>
    <row r="182" ht="21.95" customHeight="1" spans="1:6">
      <c r="A182" s="51" t="s">
        <v>166</v>
      </c>
      <c r="B182" s="52">
        <v>0.59</v>
      </c>
      <c r="C182" s="53">
        <f t="shared" si="5"/>
        <v>0</v>
      </c>
      <c r="D182" s="53"/>
      <c r="E182" s="52"/>
      <c r="F182" s="53">
        <v>0.59</v>
      </c>
    </row>
    <row r="183" ht="21.95" customHeight="1" spans="1:6">
      <c r="A183" s="51" t="s">
        <v>167</v>
      </c>
      <c r="B183" s="52">
        <v>6.48</v>
      </c>
      <c r="C183" s="53">
        <f t="shared" si="5"/>
        <v>0</v>
      </c>
      <c r="D183" s="53"/>
      <c r="E183" s="52"/>
      <c r="F183" s="53">
        <v>6.48</v>
      </c>
    </row>
    <row r="184" ht="21.95" customHeight="1" spans="1:7">
      <c r="A184" s="51" t="s">
        <v>168</v>
      </c>
      <c r="B184" s="52">
        <v>16.93</v>
      </c>
      <c r="C184" s="53">
        <f t="shared" si="5"/>
        <v>0</v>
      </c>
      <c r="D184" s="53"/>
      <c r="E184" s="52"/>
      <c r="F184" s="53">
        <v>16.93</v>
      </c>
      <c r="G184">
        <v>5</v>
      </c>
    </row>
    <row r="185" ht="21.95" hidden="1" customHeight="1" spans="1:6">
      <c r="A185" s="50" t="s">
        <v>169</v>
      </c>
      <c r="B185" s="49">
        <f t="shared" ref="B185:B189" si="6">SUM(B186)</f>
        <v>6.48</v>
      </c>
      <c r="C185" s="49">
        <f>SUM(C186)</f>
        <v>0</v>
      </c>
      <c r="D185" s="49"/>
      <c r="E185" s="49">
        <f t="shared" ref="E185:E189" si="7">SUM(E186)</f>
        <v>0</v>
      </c>
      <c r="F185" s="49">
        <f t="shared" ref="F185:F189" si="8">SUM(F186)</f>
        <v>6.48</v>
      </c>
    </row>
    <row r="186" ht="21.95" hidden="1" customHeight="1" spans="1:6">
      <c r="A186" s="54" t="s">
        <v>170</v>
      </c>
      <c r="B186" s="49">
        <f t="shared" si="6"/>
        <v>6.48</v>
      </c>
      <c r="C186" s="49">
        <f>SUM(C187)</f>
        <v>0</v>
      </c>
      <c r="D186" s="49"/>
      <c r="E186" s="49">
        <f t="shared" si="7"/>
        <v>0</v>
      </c>
      <c r="F186" s="49">
        <f t="shared" si="8"/>
        <v>6.48</v>
      </c>
    </row>
    <row r="187" ht="21.95" customHeight="1" spans="1:7">
      <c r="A187" s="51" t="s">
        <v>171</v>
      </c>
      <c r="B187" s="52">
        <v>6.48</v>
      </c>
      <c r="C187" s="53">
        <f t="shared" si="5"/>
        <v>0</v>
      </c>
      <c r="D187" s="53"/>
      <c r="E187" s="52"/>
      <c r="F187" s="53">
        <v>6.48</v>
      </c>
      <c r="G187">
        <v>1</v>
      </c>
    </row>
    <row r="188" ht="21.95" hidden="1" customHeight="1" spans="1:6">
      <c r="A188" s="50" t="s">
        <v>172</v>
      </c>
      <c r="B188" s="49">
        <f t="shared" si="6"/>
        <v>10.1</v>
      </c>
      <c r="C188" s="49">
        <f>SUM(C189)</f>
        <v>0</v>
      </c>
      <c r="D188" s="49"/>
      <c r="E188" s="49">
        <f t="shared" si="7"/>
        <v>0</v>
      </c>
      <c r="F188" s="49">
        <f t="shared" si="8"/>
        <v>10.1</v>
      </c>
    </row>
    <row r="189" ht="21.95" hidden="1" customHeight="1" spans="1:6">
      <c r="A189" s="54" t="s">
        <v>173</v>
      </c>
      <c r="B189" s="49">
        <f t="shared" si="6"/>
        <v>10.1</v>
      </c>
      <c r="C189" s="49">
        <f>SUM(C190)</f>
        <v>0</v>
      </c>
      <c r="D189" s="49"/>
      <c r="E189" s="49">
        <f t="shared" si="7"/>
        <v>0</v>
      </c>
      <c r="F189" s="49">
        <f t="shared" si="8"/>
        <v>10.1</v>
      </c>
    </row>
    <row r="190" ht="21.95" customHeight="1" spans="1:7">
      <c r="A190" s="51" t="s">
        <v>174</v>
      </c>
      <c r="B190" s="52">
        <v>10.1</v>
      </c>
      <c r="C190" s="53">
        <f t="shared" si="5"/>
        <v>0</v>
      </c>
      <c r="D190" s="53"/>
      <c r="E190" s="52"/>
      <c r="F190" s="53">
        <v>10.1</v>
      </c>
      <c r="G190">
        <v>1</v>
      </c>
    </row>
    <row r="191" ht="21.95" hidden="1" customHeight="1" spans="1:6">
      <c r="A191" s="50" t="s">
        <v>175</v>
      </c>
      <c r="B191" s="49">
        <f>SUM(B192:B193)</f>
        <v>2199.09</v>
      </c>
      <c r="C191" s="49">
        <f>SUM(C192:C193)</f>
        <v>2122.86</v>
      </c>
      <c r="D191" s="49"/>
      <c r="E191" s="49">
        <f>SUM(E192:E193)</f>
        <v>307.54</v>
      </c>
      <c r="F191" s="49">
        <f>SUM(F192:F193)</f>
        <v>1891.55</v>
      </c>
    </row>
    <row r="192" ht="21.95" hidden="1" customHeight="1" spans="1:6">
      <c r="A192" s="61" t="s">
        <v>176</v>
      </c>
      <c r="B192" s="53">
        <v>7.67</v>
      </c>
      <c r="C192" s="53">
        <f t="shared" si="5"/>
        <v>0</v>
      </c>
      <c r="D192" s="53"/>
      <c r="E192" s="53"/>
      <c r="F192" s="53">
        <v>7.67</v>
      </c>
    </row>
    <row r="193" ht="21.95" hidden="1" customHeight="1" spans="1:6">
      <c r="A193" s="54" t="s">
        <v>177</v>
      </c>
      <c r="B193" s="49">
        <f>SUM(B194:B207)</f>
        <v>2191.42</v>
      </c>
      <c r="C193" s="49">
        <f>SUM(C194:C207)</f>
        <v>2122.86</v>
      </c>
      <c r="D193" s="49"/>
      <c r="E193" s="49">
        <f>SUM(E194:E207)</f>
        <v>307.54</v>
      </c>
      <c r="F193" s="49">
        <f>SUM(F194:F207)</f>
        <v>1883.88</v>
      </c>
    </row>
    <row r="194" ht="21.95" customHeight="1" spans="1:6">
      <c r="A194" s="51" t="s">
        <v>178</v>
      </c>
      <c r="B194" s="52">
        <v>1873.76</v>
      </c>
      <c r="C194" s="53">
        <f t="shared" si="5"/>
        <v>1873.76</v>
      </c>
      <c r="D194" s="53"/>
      <c r="E194" s="52">
        <v>307.54</v>
      </c>
      <c r="F194" s="53">
        <v>1566.22</v>
      </c>
    </row>
    <row r="195" ht="21.95" customHeight="1" spans="1:6">
      <c r="A195" s="51" t="s">
        <v>179</v>
      </c>
      <c r="B195" s="52">
        <v>6.48</v>
      </c>
      <c r="C195" s="53">
        <f t="shared" si="5"/>
        <v>0</v>
      </c>
      <c r="D195" s="53"/>
      <c r="E195" s="52"/>
      <c r="F195" s="53">
        <v>6.48</v>
      </c>
    </row>
    <row r="196" ht="21.95" customHeight="1" spans="1:6">
      <c r="A196" s="51" t="s">
        <v>180</v>
      </c>
      <c r="B196" s="52">
        <v>7.96</v>
      </c>
      <c r="C196" s="53">
        <f t="shared" si="5"/>
        <v>0</v>
      </c>
      <c r="D196" s="53"/>
      <c r="E196" s="52"/>
      <c r="F196" s="53">
        <v>7.96</v>
      </c>
    </row>
    <row r="197" ht="21.95" customHeight="1" spans="1:6">
      <c r="A197" s="51" t="s">
        <v>181</v>
      </c>
      <c r="B197" s="52">
        <v>6.48</v>
      </c>
      <c r="C197" s="53">
        <f t="shared" si="5"/>
        <v>0</v>
      </c>
      <c r="D197" s="53"/>
      <c r="E197" s="52"/>
      <c r="F197" s="53">
        <v>6.48</v>
      </c>
    </row>
    <row r="198" ht="21.95" customHeight="1" spans="1:6">
      <c r="A198" s="51" t="s">
        <v>182</v>
      </c>
      <c r="B198" s="52">
        <v>1.48</v>
      </c>
      <c r="C198" s="53">
        <f t="shared" si="5"/>
        <v>0</v>
      </c>
      <c r="D198" s="53"/>
      <c r="E198" s="52"/>
      <c r="F198" s="53">
        <v>1.48</v>
      </c>
    </row>
    <row r="199" ht="21.95" customHeight="1" spans="1:6">
      <c r="A199" s="51" t="s">
        <v>183</v>
      </c>
      <c r="B199" s="52">
        <v>32.43</v>
      </c>
      <c r="C199" s="53">
        <f t="shared" si="5"/>
        <v>32.43</v>
      </c>
      <c r="D199" s="53"/>
      <c r="E199" s="52"/>
      <c r="F199" s="53">
        <v>32.43</v>
      </c>
    </row>
    <row r="200" ht="21.95" customHeight="1" spans="1:6">
      <c r="A200" s="51" t="s">
        <v>184</v>
      </c>
      <c r="B200" s="52">
        <v>7.96</v>
      </c>
      <c r="C200" s="53">
        <f t="shared" si="5"/>
        <v>0</v>
      </c>
      <c r="D200" s="53"/>
      <c r="E200" s="52"/>
      <c r="F200" s="53">
        <v>7.96</v>
      </c>
    </row>
    <row r="201" ht="21.95" customHeight="1" spans="1:6">
      <c r="A201" s="51" t="s">
        <v>185</v>
      </c>
      <c r="B201" s="52">
        <v>5.6</v>
      </c>
      <c r="C201" s="53">
        <f t="shared" si="5"/>
        <v>0</v>
      </c>
      <c r="D201" s="53"/>
      <c r="E201" s="52"/>
      <c r="F201" s="53">
        <v>5.6</v>
      </c>
    </row>
    <row r="202" ht="21.95" customHeight="1" spans="1:6">
      <c r="A202" s="51" t="s">
        <v>186</v>
      </c>
      <c r="B202" s="52">
        <v>7.96</v>
      </c>
      <c r="C202" s="53">
        <f t="shared" ref="C202:C207" si="9">IF(B202&gt;20,B202,0)</f>
        <v>0</v>
      </c>
      <c r="D202" s="53"/>
      <c r="E202" s="52"/>
      <c r="F202" s="53">
        <v>7.96</v>
      </c>
    </row>
    <row r="203" ht="21.95" customHeight="1" spans="1:6">
      <c r="A203" s="51" t="s">
        <v>187</v>
      </c>
      <c r="B203" s="52">
        <v>25.19</v>
      </c>
      <c r="C203" s="53">
        <f t="shared" si="9"/>
        <v>25.19</v>
      </c>
      <c r="D203" s="53"/>
      <c r="E203" s="52"/>
      <c r="F203" s="53">
        <v>25.19</v>
      </c>
    </row>
    <row r="204" ht="21.95" customHeight="1" spans="1:6">
      <c r="A204" s="51" t="s">
        <v>188</v>
      </c>
      <c r="B204" s="52">
        <v>8.13</v>
      </c>
      <c r="C204" s="53">
        <f t="shared" si="9"/>
        <v>0</v>
      </c>
      <c r="D204" s="53"/>
      <c r="E204" s="52"/>
      <c r="F204" s="53">
        <v>8.13</v>
      </c>
    </row>
    <row r="205" ht="21.95" customHeight="1" spans="1:6">
      <c r="A205" s="51" t="s">
        <v>189</v>
      </c>
      <c r="B205" s="52">
        <v>7.96</v>
      </c>
      <c r="C205" s="53">
        <f t="shared" si="9"/>
        <v>0</v>
      </c>
      <c r="D205" s="53"/>
      <c r="E205" s="52"/>
      <c r="F205" s="53">
        <v>7.96</v>
      </c>
    </row>
    <row r="206" ht="21.95" customHeight="1" spans="1:6">
      <c r="A206" s="51" t="s">
        <v>190</v>
      </c>
      <c r="B206" s="52">
        <v>8.55</v>
      </c>
      <c r="C206" s="53">
        <f t="shared" si="9"/>
        <v>0</v>
      </c>
      <c r="D206" s="53"/>
      <c r="E206" s="52"/>
      <c r="F206" s="53">
        <v>8.55</v>
      </c>
    </row>
    <row r="207" ht="21.95" customHeight="1" spans="1:7">
      <c r="A207" s="51" t="s">
        <v>191</v>
      </c>
      <c r="B207" s="52">
        <v>191.48</v>
      </c>
      <c r="C207" s="53">
        <f t="shared" si="9"/>
        <v>191.48</v>
      </c>
      <c r="D207" s="53"/>
      <c r="E207" s="52"/>
      <c r="F207" s="53">
        <v>191.48</v>
      </c>
      <c r="G207">
        <v>14</v>
      </c>
    </row>
    <row r="209" spans="1:6">
      <c r="A209" s="62" t="s">
        <v>192</v>
      </c>
      <c r="B209" s="62"/>
      <c r="C209" s="62"/>
      <c r="D209" s="62"/>
      <c r="E209" s="62"/>
      <c r="F209" s="62"/>
    </row>
    <row r="210" spans="1:6">
      <c r="A210" s="62"/>
      <c r="B210" s="62"/>
      <c r="C210" s="62"/>
      <c r="D210" s="62"/>
      <c r="E210" s="62"/>
      <c r="F210" s="62"/>
    </row>
    <row r="212" spans="1:5">
      <c r="A212" s="63" t="s">
        <v>193</v>
      </c>
      <c r="B212" s="63"/>
      <c r="C212" s="63"/>
      <c r="D212" s="63"/>
      <c r="E212" s="63"/>
    </row>
    <row r="213" spans="1:5">
      <c r="A213" s="63" t="s">
        <v>195</v>
      </c>
      <c r="B213" s="63"/>
      <c r="C213" s="63"/>
      <c r="D213" s="63"/>
      <c r="E213" s="63"/>
    </row>
  </sheetData>
  <autoFilter ref="A9:F213">
    <filterColumn colId="0">
      <colorFilter dxfId="0"/>
    </filterColumn>
    <extLst/>
  </autoFilter>
  <mergeCells count="6">
    <mergeCell ref="A2:F2"/>
    <mergeCell ref="B4:F4"/>
    <mergeCell ref="A212:E212"/>
    <mergeCell ref="A213:E213"/>
    <mergeCell ref="A4:A5"/>
    <mergeCell ref="A209:F210"/>
  </mergeCells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5"/>
  <sheetViews>
    <sheetView topLeftCell="E1" workbookViewId="0">
      <selection activeCell="D10" sqref="D10"/>
    </sheetView>
  </sheetViews>
  <sheetFormatPr defaultColWidth="9" defaultRowHeight="14.25"/>
  <cols>
    <col min="1" max="3" width="21.875" customWidth="1"/>
    <col min="4" max="5" width="26" customWidth="1"/>
    <col min="6" max="7" width="21.875" customWidth="1"/>
    <col min="8" max="8" width="21.5" style="64" customWidth="1"/>
    <col min="9" max="9" width="18" customWidth="1"/>
    <col min="10" max="10" width="21.75" style="71" customWidth="1"/>
    <col min="11" max="11" width="12.625"/>
    <col min="13" max="14" width="16.25" customWidth="1"/>
  </cols>
  <sheetData>
    <row r="1" ht="18.75" spans="1:1">
      <c r="A1" s="32" t="s">
        <v>0</v>
      </c>
    </row>
    <row r="2" ht="30" customHeight="1" spans="1:7">
      <c r="A2" s="33" t="s">
        <v>1</v>
      </c>
      <c r="B2" s="33"/>
      <c r="C2" s="33"/>
      <c r="D2" s="33"/>
      <c r="E2" s="33"/>
      <c r="F2" s="33"/>
      <c r="G2" s="33"/>
    </row>
    <row r="3" ht="21.95" customHeight="1" spans="1:7">
      <c r="A3" s="47"/>
      <c r="B3" s="47"/>
      <c r="C3" s="47"/>
      <c r="D3" s="47"/>
      <c r="E3" s="47"/>
      <c r="F3" s="47"/>
      <c r="G3" s="32" t="s">
        <v>2</v>
      </c>
    </row>
    <row r="4" ht="23.1" customHeight="1" spans="1:7">
      <c r="A4" s="34" t="s">
        <v>3</v>
      </c>
      <c r="B4" s="34" t="s">
        <v>4</v>
      </c>
      <c r="C4" s="34"/>
      <c r="D4" s="34"/>
      <c r="E4" s="34"/>
      <c r="F4" s="34"/>
      <c r="G4" s="34"/>
    </row>
    <row r="5" ht="23.1" customHeight="1" spans="1:10">
      <c r="A5" s="34"/>
      <c r="B5" s="34" t="s">
        <v>5</v>
      </c>
      <c r="C5" s="34" t="s">
        <v>194</v>
      </c>
      <c r="D5" s="34" t="s">
        <v>196</v>
      </c>
      <c r="E5" s="34" t="s">
        <v>197</v>
      </c>
      <c r="F5" s="34" t="s">
        <v>6</v>
      </c>
      <c r="G5" s="34" t="s">
        <v>7</v>
      </c>
      <c r="H5" s="34" t="s">
        <v>198</v>
      </c>
      <c r="I5" s="34"/>
      <c r="J5" s="74" t="s">
        <v>199</v>
      </c>
    </row>
    <row r="6" ht="21.95" customHeight="1" spans="1:12">
      <c r="A6" s="48" t="s">
        <v>8</v>
      </c>
      <c r="B6" s="49">
        <f t="shared" ref="B6:J6" si="0">B7+B8</f>
        <v>20000</v>
      </c>
      <c r="C6" s="49">
        <f t="shared" si="0"/>
        <v>19264.24</v>
      </c>
      <c r="D6" s="49">
        <f t="shared" si="0"/>
        <v>737.2</v>
      </c>
      <c r="E6" s="49">
        <f t="shared" si="0"/>
        <v>20000</v>
      </c>
      <c r="F6" s="49">
        <f t="shared" si="0"/>
        <v>4000</v>
      </c>
      <c r="G6" s="49">
        <f t="shared" si="0"/>
        <v>16000</v>
      </c>
      <c r="H6" s="49">
        <f t="shared" si="0"/>
        <v>15268.59</v>
      </c>
      <c r="I6" s="49">
        <f t="shared" si="0"/>
        <v>737.2</v>
      </c>
      <c r="J6" s="72">
        <f t="shared" si="0"/>
        <v>16004.35</v>
      </c>
      <c r="K6">
        <f>B6-C6</f>
        <v>735.759999999998</v>
      </c>
      <c r="L6">
        <f>G6-H6</f>
        <v>731.41</v>
      </c>
    </row>
    <row r="7" ht="21.95" customHeight="1" spans="1:11">
      <c r="A7" s="48" t="s">
        <v>9</v>
      </c>
      <c r="B7" s="49">
        <f t="shared" ref="B7:J7" si="1">B10+B28+B38+B45+B55+B62+B72+B82+B90+B98+B111+B123+B137+B146+B155+B161+B170+B178+B192</f>
        <v>5769.82</v>
      </c>
      <c r="C7" s="49">
        <f t="shared" si="1"/>
        <v>5703.67</v>
      </c>
      <c r="D7" s="49">
        <f t="shared" si="1"/>
        <v>135.8</v>
      </c>
      <c r="E7" s="49">
        <f t="shared" si="1"/>
        <v>5839.47</v>
      </c>
      <c r="F7" s="49">
        <f t="shared" si="1"/>
        <v>1271.68</v>
      </c>
      <c r="G7" s="49">
        <f t="shared" si="1"/>
        <v>4498.14</v>
      </c>
      <c r="H7" s="49">
        <f t="shared" si="1"/>
        <v>4431.99</v>
      </c>
      <c r="I7" s="49">
        <f t="shared" si="1"/>
        <v>135.8</v>
      </c>
      <c r="J7" s="72">
        <f t="shared" si="1"/>
        <v>4567.79</v>
      </c>
      <c r="K7">
        <f>B7/B6</f>
        <v>0.288491</v>
      </c>
    </row>
    <row r="8" ht="21.95" customHeight="1" spans="1:11">
      <c r="A8" s="48" t="s">
        <v>10</v>
      </c>
      <c r="B8" s="49">
        <f t="shared" ref="B8:J8" si="2">B11+B29+B39+B46+B56+B63+B73+B83+B91+B99+B112+B124+B138+B147+B156+B162+B171+B179+B186+B189+B193</f>
        <v>14230.18</v>
      </c>
      <c r="C8" s="49">
        <f t="shared" si="2"/>
        <v>13560.57</v>
      </c>
      <c r="D8" s="49">
        <f t="shared" si="2"/>
        <v>601.4</v>
      </c>
      <c r="E8" s="49">
        <f t="shared" si="2"/>
        <v>14160.53</v>
      </c>
      <c r="F8" s="49">
        <f t="shared" si="2"/>
        <v>2728.32</v>
      </c>
      <c r="G8" s="49">
        <f t="shared" si="2"/>
        <v>11501.86</v>
      </c>
      <c r="H8" s="49">
        <f t="shared" si="2"/>
        <v>10836.6</v>
      </c>
      <c r="I8" s="49">
        <f t="shared" si="2"/>
        <v>601.4</v>
      </c>
      <c r="J8" s="72">
        <f t="shared" si="2"/>
        <v>11436.56</v>
      </c>
      <c r="K8">
        <f>B8/B6</f>
        <v>0.711509</v>
      </c>
    </row>
    <row r="9" ht="21.95" customHeight="1" spans="1:11">
      <c r="A9" s="50" t="s">
        <v>11</v>
      </c>
      <c r="B9" s="49">
        <f t="shared" ref="B9:J9" si="3">SUM(B10:B11)</f>
        <v>847.89</v>
      </c>
      <c r="C9" s="49">
        <f t="shared" si="3"/>
        <v>785.64</v>
      </c>
      <c r="D9" s="49">
        <f t="shared" si="3"/>
        <v>58.2</v>
      </c>
      <c r="E9" s="49">
        <f t="shared" si="3"/>
        <v>843.84</v>
      </c>
      <c r="F9" s="49">
        <f t="shared" si="3"/>
        <v>297.81</v>
      </c>
      <c r="G9" s="49">
        <f t="shared" si="3"/>
        <v>550.08</v>
      </c>
      <c r="H9" s="49">
        <f t="shared" si="3"/>
        <v>487.83</v>
      </c>
      <c r="I9" s="49">
        <f t="shared" si="3"/>
        <v>58.2</v>
      </c>
      <c r="J9" s="72">
        <f t="shared" si="3"/>
        <v>546.03</v>
      </c>
      <c r="K9">
        <f>20000-E6</f>
        <v>0</v>
      </c>
    </row>
    <row r="10" ht="21.95" customHeight="1" spans="1:10">
      <c r="A10" s="51" t="s">
        <v>12</v>
      </c>
      <c r="B10" s="52">
        <v>9.44</v>
      </c>
      <c r="C10" s="53">
        <f t="shared" ref="C10:C26" si="4">IF(B10&gt;20,B10,0)</f>
        <v>0</v>
      </c>
      <c r="D10" s="53">
        <f>IF(C10&gt;20,9.7,0)</f>
        <v>0</v>
      </c>
      <c r="E10" s="53">
        <f>C10+D10</f>
        <v>0</v>
      </c>
      <c r="F10" s="52"/>
      <c r="G10" s="53">
        <v>9.44</v>
      </c>
      <c r="H10" s="64">
        <f t="shared" ref="H10:H41" si="5">IF(G10&gt;20,G10,0)</f>
        <v>0</v>
      </c>
      <c r="I10">
        <f t="shared" ref="I10:I41" si="6">IF(H10&gt;20,9.7,0)</f>
        <v>0</v>
      </c>
      <c r="J10" s="71">
        <f t="shared" ref="J10:J41" si="7">H10+I10</f>
        <v>0</v>
      </c>
    </row>
    <row r="11" ht="21.95" customHeight="1" spans="1:10">
      <c r="A11" s="54" t="s">
        <v>13</v>
      </c>
      <c r="B11" s="49">
        <f t="shared" ref="B11:J11" si="8">SUM(B12:B26)</f>
        <v>838.45</v>
      </c>
      <c r="C11" s="49">
        <f t="shared" si="8"/>
        <v>785.64</v>
      </c>
      <c r="D11" s="49">
        <f t="shared" si="8"/>
        <v>58.2</v>
      </c>
      <c r="E11" s="49">
        <f t="shared" si="8"/>
        <v>843.84</v>
      </c>
      <c r="F11" s="49">
        <f t="shared" si="8"/>
        <v>297.81</v>
      </c>
      <c r="G11" s="49">
        <f t="shared" si="8"/>
        <v>540.64</v>
      </c>
      <c r="H11" s="49">
        <f t="shared" si="8"/>
        <v>487.83</v>
      </c>
      <c r="I11" s="49">
        <f t="shared" si="8"/>
        <v>58.2</v>
      </c>
      <c r="J11" s="72">
        <f t="shared" si="8"/>
        <v>546.03</v>
      </c>
    </row>
    <row r="12" ht="21.95" customHeight="1" spans="1:10">
      <c r="A12" s="51" t="s">
        <v>14</v>
      </c>
      <c r="B12" s="52">
        <v>1.19</v>
      </c>
      <c r="C12" s="53">
        <f t="shared" si="4"/>
        <v>0</v>
      </c>
      <c r="D12" s="53">
        <f t="shared" ref="D12:D42" si="9">IF(C12&gt;20,9.7,0)</f>
        <v>0</v>
      </c>
      <c r="E12" s="53">
        <f t="shared" ref="E12:E43" si="10">C12+D12</f>
        <v>0</v>
      </c>
      <c r="F12" s="52"/>
      <c r="G12" s="53">
        <v>1.19</v>
      </c>
      <c r="H12" s="64">
        <f t="shared" si="5"/>
        <v>0</v>
      </c>
      <c r="I12">
        <f t="shared" si="6"/>
        <v>0</v>
      </c>
      <c r="J12" s="71">
        <f t="shared" si="7"/>
        <v>0</v>
      </c>
    </row>
    <row r="13" ht="21.95" customHeight="1" spans="1:10">
      <c r="A13" s="51" t="s">
        <v>15</v>
      </c>
      <c r="B13" s="52">
        <v>9.44</v>
      </c>
      <c r="C13" s="53">
        <f t="shared" si="4"/>
        <v>0</v>
      </c>
      <c r="D13" s="53">
        <f t="shared" si="9"/>
        <v>0</v>
      </c>
      <c r="E13" s="53">
        <f t="shared" si="10"/>
        <v>0</v>
      </c>
      <c r="F13" s="52"/>
      <c r="G13" s="53">
        <v>9.44</v>
      </c>
      <c r="H13" s="64">
        <f t="shared" si="5"/>
        <v>0</v>
      </c>
      <c r="I13">
        <f t="shared" si="6"/>
        <v>0</v>
      </c>
      <c r="J13" s="71">
        <f t="shared" si="7"/>
        <v>0</v>
      </c>
    </row>
    <row r="14" ht="21.95" customHeight="1" spans="1:10">
      <c r="A14" s="51" t="s">
        <v>16</v>
      </c>
      <c r="B14" s="52">
        <v>6.48</v>
      </c>
      <c r="C14" s="53">
        <f t="shared" si="4"/>
        <v>0</v>
      </c>
      <c r="D14" s="53">
        <f t="shared" si="9"/>
        <v>0</v>
      </c>
      <c r="E14" s="53">
        <f t="shared" si="10"/>
        <v>0</v>
      </c>
      <c r="F14" s="52"/>
      <c r="G14" s="53">
        <v>6.48</v>
      </c>
      <c r="H14" s="64">
        <f t="shared" si="5"/>
        <v>0</v>
      </c>
      <c r="I14">
        <f t="shared" si="6"/>
        <v>0</v>
      </c>
      <c r="J14" s="71">
        <f t="shared" si="7"/>
        <v>0</v>
      </c>
    </row>
    <row r="15" ht="21.95" customHeight="1" spans="1:10">
      <c r="A15" s="51" t="s">
        <v>17</v>
      </c>
      <c r="B15" s="52">
        <v>5.03</v>
      </c>
      <c r="C15" s="53">
        <f t="shared" si="4"/>
        <v>0</v>
      </c>
      <c r="D15" s="53">
        <f t="shared" si="9"/>
        <v>0</v>
      </c>
      <c r="E15" s="53">
        <f t="shared" si="10"/>
        <v>0</v>
      </c>
      <c r="F15" s="52"/>
      <c r="G15" s="53">
        <v>5.03</v>
      </c>
      <c r="H15" s="64">
        <f t="shared" si="5"/>
        <v>0</v>
      </c>
      <c r="I15">
        <f t="shared" si="6"/>
        <v>0</v>
      </c>
      <c r="J15" s="71">
        <f t="shared" si="7"/>
        <v>0</v>
      </c>
    </row>
    <row r="16" ht="21.95" customHeight="1" spans="1:10">
      <c r="A16" s="51" t="s">
        <v>18</v>
      </c>
      <c r="B16" s="52">
        <v>22.64</v>
      </c>
      <c r="C16" s="53">
        <f t="shared" si="4"/>
        <v>22.64</v>
      </c>
      <c r="D16" s="53">
        <f t="shared" si="9"/>
        <v>9.7</v>
      </c>
      <c r="E16" s="53">
        <f t="shared" si="10"/>
        <v>32.34</v>
      </c>
      <c r="F16" s="52"/>
      <c r="G16" s="53">
        <v>22.64</v>
      </c>
      <c r="H16" s="64">
        <f t="shared" si="5"/>
        <v>22.64</v>
      </c>
      <c r="I16">
        <f t="shared" si="6"/>
        <v>9.7</v>
      </c>
      <c r="J16" s="71">
        <f t="shared" si="7"/>
        <v>32.34</v>
      </c>
    </row>
    <row r="17" ht="21.95" customHeight="1" spans="1:10">
      <c r="A17" s="51" t="s">
        <v>19</v>
      </c>
      <c r="B17" s="52">
        <v>5.6</v>
      </c>
      <c r="C17" s="53">
        <f t="shared" si="4"/>
        <v>0</v>
      </c>
      <c r="D17" s="53">
        <f t="shared" si="9"/>
        <v>0</v>
      </c>
      <c r="E17" s="53">
        <f t="shared" si="10"/>
        <v>0</v>
      </c>
      <c r="F17" s="52"/>
      <c r="G17" s="53">
        <v>5.6</v>
      </c>
      <c r="H17" s="64">
        <f t="shared" si="5"/>
        <v>0</v>
      </c>
      <c r="I17">
        <f t="shared" si="6"/>
        <v>0</v>
      </c>
      <c r="J17" s="71">
        <f t="shared" si="7"/>
        <v>0</v>
      </c>
    </row>
    <row r="18" ht="21.95" customHeight="1" spans="1:10">
      <c r="A18" s="51" t="s">
        <v>20</v>
      </c>
      <c r="B18" s="52">
        <v>38.2</v>
      </c>
      <c r="C18" s="53">
        <f t="shared" si="4"/>
        <v>38.2</v>
      </c>
      <c r="D18" s="53">
        <f t="shared" si="9"/>
        <v>9.7</v>
      </c>
      <c r="E18" s="53">
        <f t="shared" si="10"/>
        <v>47.9</v>
      </c>
      <c r="F18" s="52"/>
      <c r="G18" s="53">
        <v>38.2</v>
      </c>
      <c r="H18" s="64">
        <f t="shared" si="5"/>
        <v>38.2</v>
      </c>
      <c r="I18">
        <f t="shared" si="6"/>
        <v>9.7</v>
      </c>
      <c r="J18" s="71">
        <f t="shared" si="7"/>
        <v>47.9</v>
      </c>
    </row>
    <row r="19" ht="21.95" customHeight="1" spans="1:10">
      <c r="A19" s="51" t="s">
        <v>21</v>
      </c>
      <c r="B19" s="52">
        <v>330.13</v>
      </c>
      <c r="C19" s="53">
        <f t="shared" si="4"/>
        <v>330.13</v>
      </c>
      <c r="D19" s="53">
        <f t="shared" si="9"/>
        <v>9.7</v>
      </c>
      <c r="E19" s="53">
        <f t="shared" si="10"/>
        <v>339.83</v>
      </c>
      <c r="F19" s="52"/>
      <c r="G19" s="53">
        <v>330.13</v>
      </c>
      <c r="H19" s="64">
        <f t="shared" si="5"/>
        <v>330.13</v>
      </c>
      <c r="I19">
        <f t="shared" si="6"/>
        <v>9.7</v>
      </c>
      <c r="J19" s="71">
        <f t="shared" si="7"/>
        <v>339.83</v>
      </c>
    </row>
    <row r="20" ht="21.95" customHeight="1" spans="1:10">
      <c r="A20" s="51" t="s">
        <v>22</v>
      </c>
      <c r="B20" s="52">
        <v>1.19</v>
      </c>
      <c r="C20" s="53">
        <f t="shared" si="4"/>
        <v>0</v>
      </c>
      <c r="D20" s="53">
        <f t="shared" si="9"/>
        <v>0</v>
      </c>
      <c r="E20" s="53">
        <f t="shared" si="10"/>
        <v>0</v>
      </c>
      <c r="F20" s="52"/>
      <c r="G20" s="53">
        <v>1.19</v>
      </c>
      <c r="H20" s="64">
        <f t="shared" si="5"/>
        <v>0</v>
      </c>
      <c r="I20">
        <f t="shared" si="6"/>
        <v>0</v>
      </c>
      <c r="J20" s="71">
        <f t="shared" si="7"/>
        <v>0</v>
      </c>
    </row>
    <row r="21" ht="21.95" customHeight="1" spans="1:10">
      <c r="A21" s="51" t="s">
        <v>23</v>
      </c>
      <c r="B21" s="52">
        <v>21.66</v>
      </c>
      <c r="C21" s="53">
        <f t="shared" si="4"/>
        <v>21.66</v>
      </c>
      <c r="D21" s="53">
        <f t="shared" si="9"/>
        <v>9.7</v>
      </c>
      <c r="E21" s="53">
        <f t="shared" si="10"/>
        <v>31.36</v>
      </c>
      <c r="F21" s="52"/>
      <c r="G21" s="53">
        <v>21.66</v>
      </c>
      <c r="H21" s="64">
        <f t="shared" si="5"/>
        <v>21.66</v>
      </c>
      <c r="I21">
        <f t="shared" si="6"/>
        <v>9.7</v>
      </c>
      <c r="J21" s="71">
        <f t="shared" si="7"/>
        <v>31.36</v>
      </c>
    </row>
    <row r="22" ht="21.95" customHeight="1" spans="1:10">
      <c r="A22" s="51" t="s">
        <v>24</v>
      </c>
      <c r="B22" s="52">
        <v>6.48</v>
      </c>
      <c r="C22" s="53">
        <f t="shared" si="4"/>
        <v>0</v>
      </c>
      <c r="D22" s="53">
        <f t="shared" si="9"/>
        <v>0</v>
      </c>
      <c r="E22" s="53">
        <f t="shared" si="10"/>
        <v>0</v>
      </c>
      <c r="F22" s="52"/>
      <c r="G22" s="53">
        <v>6.48</v>
      </c>
      <c r="H22" s="64">
        <f t="shared" si="5"/>
        <v>0</v>
      </c>
      <c r="I22">
        <f t="shared" si="6"/>
        <v>0</v>
      </c>
      <c r="J22" s="71">
        <f t="shared" si="7"/>
        <v>0</v>
      </c>
    </row>
    <row r="23" ht="21.95" customHeight="1" spans="1:10">
      <c r="A23" s="51" t="s">
        <v>25</v>
      </c>
      <c r="B23" s="52">
        <v>6.48</v>
      </c>
      <c r="C23" s="53">
        <f t="shared" si="4"/>
        <v>0</v>
      </c>
      <c r="D23" s="53">
        <f t="shared" si="9"/>
        <v>0</v>
      </c>
      <c r="E23" s="53">
        <f t="shared" si="10"/>
        <v>0</v>
      </c>
      <c r="F23" s="52"/>
      <c r="G23" s="53">
        <v>6.48</v>
      </c>
      <c r="H23" s="64">
        <f t="shared" si="5"/>
        <v>0</v>
      </c>
      <c r="I23">
        <f t="shared" si="6"/>
        <v>0</v>
      </c>
      <c r="J23" s="71">
        <f t="shared" si="7"/>
        <v>0</v>
      </c>
    </row>
    <row r="24" ht="21.95" customHeight="1" spans="1:10">
      <c r="A24" s="51" t="s">
        <v>26</v>
      </c>
      <c r="B24" s="52">
        <v>10.92</v>
      </c>
      <c r="C24" s="53">
        <f t="shared" si="4"/>
        <v>0</v>
      </c>
      <c r="D24" s="53">
        <f t="shared" si="9"/>
        <v>0</v>
      </c>
      <c r="E24" s="53">
        <f t="shared" si="10"/>
        <v>0</v>
      </c>
      <c r="F24" s="52"/>
      <c r="G24" s="53">
        <v>10.92</v>
      </c>
      <c r="H24" s="64">
        <f t="shared" si="5"/>
        <v>0</v>
      </c>
      <c r="I24">
        <f t="shared" si="6"/>
        <v>0</v>
      </c>
      <c r="J24" s="71">
        <f t="shared" si="7"/>
        <v>0</v>
      </c>
    </row>
    <row r="25" ht="21.95" customHeight="1" spans="1:10">
      <c r="A25" s="51" t="s">
        <v>27</v>
      </c>
      <c r="B25" s="52">
        <v>343.14</v>
      </c>
      <c r="C25" s="53">
        <f t="shared" si="4"/>
        <v>343.14</v>
      </c>
      <c r="D25" s="53">
        <f t="shared" si="9"/>
        <v>9.7</v>
      </c>
      <c r="E25" s="53">
        <f t="shared" si="10"/>
        <v>352.84</v>
      </c>
      <c r="F25" s="52">
        <v>297.81</v>
      </c>
      <c r="G25" s="53">
        <v>45.33</v>
      </c>
      <c r="H25" s="64">
        <f t="shared" si="5"/>
        <v>45.33</v>
      </c>
      <c r="I25">
        <f t="shared" si="6"/>
        <v>9.7</v>
      </c>
      <c r="J25" s="71">
        <f t="shared" si="7"/>
        <v>55.03</v>
      </c>
    </row>
    <row r="26" ht="21.95" customHeight="1" spans="1:10">
      <c r="A26" s="51" t="s">
        <v>28</v>
      </c>
      <c r="B26" s="52">
        <v>29.87</v>
      </c>
      <c r="C26" s="53">
        <f t="shared" si="4"/>
        <v>29.87</v>
      </c>
      <c r="D26" s="53">
        <f t="shared" si="9"/>
        <v>9.7</v>
      </c>
      <c r="E26" s="53">
        <f t="shared" si="10"/>
        <v>39.57</v>
      </c>
      <c r="F26" s="52"/>
      <c r="G26" s="53">
        <v>29.87</v>
      </c>
      <c r="H26" s="64">
        <f t="shared" si="5"/>
        <v>29.87</v>
      </c>
      <c r="I26">
        <f t="shared" si="6"/>
        <v>9.7</v>
      </c>
      <c r="J26" s="71">
        <f t="shared" si="7"/>
        <v>39.57</v>
      </c>
    </row>
    <row r="27" ht="21.95" customHeight="1" spans="1:10">
      <c r="A27" s="50" t="s">
        <v>29</v>
      </c>
      <c r="B27" s="49">
        <f t="shared" ref="B27:J27" si="11">SUM(B28:B29)</f>
        <v>409.02</v>
      </c>
      <c r="C27" s="49">
        <f t="shared" si="11"/>
        <v>365.64</v>
      </c>
      <c r="D27" s="49">
        <f t="shared" si="11"/>
        <v>48.5</v>
      </c>
      <c r="E27" s="49">
        <f t="shared" si="11"/>
        <v>414.14</v>
      </c>
      <c r="F27" s="49">
        <f t="shared" si="11"/>
        <v>27.39</v>
      </c>
      <c r="G27" s="49">
        <f t="shared" si="11"/>
        <v>381.63</v>
      </c>
      <c r="H27" s="49">
        <f t="shared" si="11"/>
        <v>338.25</v>
      </c>
      <c r="I27" s="49">
        <f t="shared" si="11"/>
        <v>48.5</v>
      </c>
      <c r="J27" s="72">
        <f t="shared" si="11"/>
        <v>386.75</v>
      </c>
    </row>
    <row r="28" ht="21.95" customHeight="1" spans="1:10">
      <c r="A28" s="51" t="s">
        <v>12</v>
      </c>
      <c r="B28" s="52">
        <v>25.73</v>
      </c>
      <c r="C28" s="53">
        <f t="shared" ref="C28:C36" si="12">IF(B28&gt;20,B28,0)</f>
        <v>25.73</v>
      </c>
      <c r="D28" s="53">
        <f t="shared" si="9"/>
        <v>9.7</v>
      </c>
      <c r="E28" s="53">
        <f t="shared" si="10"/>
        <v>35.43</v>
      </c>
      <c r="F28" s="52"/>
      <c r="G28" s="53">
        <v>25.73</v>
      </c>
      <c r="H28" s="64">
        <f t="shared" si="5"/>
        <v>25.73</v>
      </c>
      <c r="I28">
        <f t="shared" si="6"/>
        <v>9.7</v>
      </c>
      <c r="J28" s="71">
        <f t="shared" si="7"/>
        <v>35.43</v>
      </c>
    </row>
    <row r="29" ht="21.95" customHeight="1" spans="1:10">
      <c r="A29" s="54" t="s">
        <v>30</v>
      </c>
      <c r="B29" s="49">
        <f t="shared" ref="B29:J29" si="13">SUM(B30:B36)</f>
        <v>383.29</v>
      </c>
      <c r="C29" s="49">
        <f t="shared" si="13"/>
        <v>339.91</v>
      </c>
      <c r="D29" s="49">
        <f t="shared" si="13"/>
        <v>38.8</v>
      </c>
      <c r="E29" s="49">
        <f t="shared" si="13"/>
        <v>378.71</v>
      </c>
      <c r="F29" s="49">
        <f t="shared" si="13"/>
        <v>27.39</v>
      </c>
      <c r="G29" s="49">
        <f t="shared" si="13"/>
        <v>355.9</v>
      </c>
      <c r="H29" s="49">
        <f t="shared" si="13"/>
        <v>312.52</v>
      </c>
      <c r="I29" s="49">
        <f t="shared" si="13"/>
        <v>38.8</v>
      </c>
      <c r="J29" s="72">
        <f t="shared" si="13"/>
        <v>351.32</v>
      </c>
    </row>
    <row r="30" ht="21.95" customHeight="1" spans="1:10">
      <c r="A30" s="51" t="s">
        <v>31</v>
      </c>
      <c r="B30" s="52">
        <v>17.71</v>
      </c>
      <c r="C30" s="53">
        <f t="shared" si="12"/>
        <v>0</v>
      </c>
      <c r="D30" s="53">
        <f t="shared" si="9"/>
        <v>0</v>
      </c>
      <c r="E30" s="53">
        <f t="shared" si="10"/>
        <v>0</v>
      </c>
      <c r="F30" s="52"/>
      <c r="G30" s="53">
        <v>17.71</v>
      </c>
      <c r="H30" s="64">
        <f t="shared" si="5"/>
        <v>0</v>
      </c>
      <c r="I30">
        <f t="shared" si="6"/>
        <v>0</v>
      </c>
      <c r="J30" s="71">
        <f t="shared" si="7"/>
        <v>0</v>
      </c>
    </row>
    <row r="31" ht="21.95" customHeight="1" spans="1:10">
      <c r="A31" s="51" t="s">
        <v>32</v>
      </c>
      <c r="B31" s="52">
        <v>17.71</v>
      </c>
      <c r="C31" s="53">
        <f t="shared" si="12"/>
        <v>0</v>
      </c>
      <c r="D31" s="53">
        <f t="shared" si="9"/>
        <v>0</v>
      </c>
      <c r="E31" s="53">
        <f t="shared" si="10"/>
        <v>0</v>
      </c>
      <c r="F31" s="52"/>
      <c r="G31" s="53">
        <v>17.71</v>
      </c>
      <c r="H31" s="64">
        <f t="shared" si="5"/>
        <v>0</v>
      </c>
      <c r="I31">
        <f t="shared" si="6"/>
        <v>0</v>
      </c>
      <c r="J31" s="71">
        <f t="shared" si="7"/>
        <v>0</v>
      </c>
    </row>
    <row r="32" ht="21.95" customHeight="1" spans="1:10">
      <c r="A32" s="51" t="s">
        <v>33</v>
      </c>
      <c r="B32" s="52">
        <v>117.18</v>
      </c>
      <c r="C32" s="53">
        <f t="shared" si="12"/>
        <v>117.18</v>
      </c>
      <c r="D32" s="53">
        <f t="shared" si="9"/>
        <v>9.7</v>
      </c>
      <c r="E32" s="53">
        <f t="shared" si="10"/>
        <v>126.88</v>
      </c>
      <c r="F32" s="52"/>
      <c r="G32" s="53">
        <v>117.18</v>
      </c>
      <c r="H32" s="64">
        <f t="shared" si="5"/>
        <v>117.18</v>
      </c>
      <c r="I32">
        <f t="shared" si="6"/>
        <v>9.7</v>
      </c>
      <c r="J32" s="71">
        <f t="shared" si="7"/>
        <v>126.88</v>
      </c>
    </row>
    <row r="33" ht="21.95" customHeight="1" spans="1:10">
      <c r="A33" s="51" t="s">
        <v>34</v>
      </c>
      <c r="B33" s="52">
        <v>7.96</v>
      </c>
      <c r="C33" s="53">
        <f t="shared" si="12"/>
        <v>0</v>
      </c>
      <c r="D33" s="53">
        <f t="shared" si="9"/>
        <v>0</v>
      </c>
      <c r="E33" s="53">
        <f t="shared" si="10"/>
        <v>0</v>
      </c>
      <c r="F33" s="52"/>
      <c r="G33" s="53">
        <v>7.96</v>
      </c>
      <c r="H33" s="64">
        <f t="shared" si="5"/>
        <v>0</v>
      </c>
      <c r="I33">
        <f t="shared" si="6"/>
        <v>0</v>
      </c>
      <c r="J33" s="71">
        <f t="shared" si="7"/>
        <v>0</v>
      </c>
    </row>
    <row r="34" ht="21.95" customHeight="1" spans="1:10">
      <c r="A34" s="51" t="s">
        <v>35</v>
      </c>
      <c r="B34" s="52">
        <v>52.81</v>
      </c>
      <c r="C34" s="53">
        <f t="shared" si="12"/>
        <v>52.81</v>
      </c>
      <c r="D34" s="53">
        <f t="shared" si="9"/>
        <v>9.7</v>
      </c>
      <c r="E34" s="53">
        <f t="shared" si="10"/>
        <v>62.51</v>
      </c>
      <c r="F34" s="52">
        <v>27.39</v>
      </c>
      <c r="G34" s="53">
        <v>25.42</v>
      </c>
      <c r="H34" s="64">
        <f t="shared" si="5"/>
        <v>25.42</v>
      </c>
      <c r="I34">
        <f t="shared" si="6"/>
        <v>9.7</v>
      </c>
      <c r="J34" s="71">
        <f t="shared" si="7"/>
        <v>35.12</v>
      </c>
    </row>
    <row r="35" ht="21.95" customHeight="1" spans="1:10">
      <c r="A35" s="51" t="s">
        <v>36</v>
      </c>
      <c r="B35" s="52">
        <v>141.11</v>
      </c>
      <c r="C35" s="53">
        <f t="shared" si="12"/>
        <v>141.11</v>
      </c>
      <c r="D35" s="53">
        <f t="shared" si="9"/>
        <v>9.7</v>
      </c>
      <c r="E35" s="53">
        <f t="shared" si="10"/>
        <v>150.81</v>
      </c>
      <c r="F35" s="52"/>
      <c r="G35" s="53">
        <v>141.11</v>
      </c>
      <c r="H35" s="64">
        <f t="shared" si="5"/>
        <v>141.11</v>
      </c>
      <c r="I35">
        <f t="shared" si="6"/>
        <v>9.7</v>
      </c>
      <c r="J35" s="71">
        <f t="shared" si="7"/>
        <v>150.81</v>
      </c>
    </row>
    <row r="36" ht="21.95" customHeight="1" spans="1:10">
      <c r="A36" s="51" t="s">
        <v>26</v>
      </c>
      <c r="B36" s="52">
        <v>28.81</v>
      </c>
      <c r="C36" s="53">
        <f t="shared" si="12"/>
        <v>28.81</v>
      </c>
      <c r="D36" s="53">
        <f t="shared" si="9"/>
        <v>9.7</v>
      </c>
      <c r="E36" s="53">
        <f t="shared" si="10"/>
        <v>38.51</v>
      </c>
      <c r="F36" s="52"/>
      <c r="G36" s="53">
        <v>28.81</v>
      </c>
      <c r="H36" s="64">
        <f t="shared" si="5"/>
        <v>28.81</v>
      </c>
      <c r="I36">
        <f t="shared" si="6"/>
        <v>9.7</v>
      </c>
      <c r="J36" s="71">
        <f t="shared" si="7"/>
        <v>38.51</v>
      </c>
    </row>
    <row r="37" ht="21.95" customHeight="1" spans="1:10">
      <c r="A37" s="50" t="s">
        <v>37</v>
      </c>
      <c r="B37" s="49">
        <f t="shared" ref="B37:J37" si="14">SUM(B38:B39)</f>
        <v>54.24</v>
      </c>
      <c r="C37" s="49">
        <f t="shared" si="14"/>
        <v>22.53</v>
      </c>
      <c r="D37" s="49">
        <f t="shared" si="14"/>
        <v>9.7</v>
      </c>
      <c r="E37" s="49">
        <f t="shared" si="14"/>
        <v>32.23</v>
      </c>
      <c r="F37" s="49">
        <f t="shared" si="14"/>
        <v>0</v>
      </c>
      <c r="G37" s="49">
        <f t="shared" si="14"/>
        <v>54.24</v>
      </c>
      <c r="H37" s="49">
        <f t="shared" si="14"/>
        <v>22.53</v>
      </c>
      <c r="I37" s="49">
        <f t="shared" si="14"/>
        <v>9.7</v>
      </c>
      <c r="J37" s="72">
        <f t="shared" si="14"/>
        <v>32.23</v>
      </c>
    </row>
    <row r="38" ht="21.95" customHeight="1" spans="1:10">
      <c r="A38" s="51" t="s">
        <v>12</v>
      </c>
      <c r="B38" s="52">
        <v>22.53</v>
      </c>
      <c r="C38" s="53">
        <f t="shared" ref="C38:C43" si="15">IF(B38&gt;20,B38,0)</f>
        <v>22.53</v>
      </c>
      <c r="D38" s="53">
        <f t="shared" si="9"/>
        <v>9.7</v>
      </c>
      <c r="E38" s="53">
        <f t="shared" si="10"/>
        <v>32.23</v>
      </c>
      <c r="F38" s="52"/>
      <c r="G38" s="53">
        <v>22.53</v>
      </c>
      <c r="H38" s="64">
        <f t="shared" si="5"/>
        <v>22.53</v>
      </c>
      <c r="I38">
        <f t="shared" si="6"/>
        <v>9.7</v>
      </c>
      <c r="J38" s="71">
        <f t="shared" si="7"/>
        <v>32.23</v>
      </c>
    </row>
    <row r="39" ht="21.95" customHeight="1" spans="1:10">
      <c r="A39" s="54" t="s">
        <v>38</v>
      </c>
      <c r="B39" s="49">
        <f t="shared" ref="B39:J39" si="16">SUM(B40:B43)</f>
        <v>31.71</v>
      </c>
      <c r="C39" s="49">
        <f t="shared" si="16"/>
        <v>0</v>
      </c>
      <c r="D39" s="49">
        <f t="shared" si="16"/>
        <v>0</v>
      </c>
      <c r="E39" s="49">
        <f t="shared" si="16"/>
        <v>0</v>
      </c>
      <c r="F39" s="49">
        <f t="shared" si="16"/>
        <v>0</v>
      </c>
      <c r="G39" s="49">
        <f t="shared" si="16"/>
        <v>31.71</v>
      </c>
      <c r="H39" s="49">
        <f t="shared" si="16"/>
        <v>0</v>
      </c>
      <c r="I39" s="49">
        <f t="shared" si="16"/>
        <v>0</v>
      </c>
      <c r="J39" s="72">
        <f t="shared" si="16"/>
        <v>0</v>
      </c>
    </row>
    <row r="40" ht="21.95" customHeight="1" spans="1:10">
      <c r="A40" s="51" t="s">
        <v>39</v>
      </c>
      <c r="B40" s="52">
        <v>6.48</v>
      </c>
      <c r="C40" s="53">
        <f t="shared" si="15"/>
        <v>0</v>
      </c>
      <c r="D40" s="53">
        <f t="shared" si="9"/>
        <v>0</v>
      </c>
      <c r="E40" s="53">
        <f t="shared" si="10"/>
        <v>0</v>
      </c>
      <c r="F40" s="52"/>
      <c r="G40" s="53">
        <v>6.48</v>
      </c>
      <c r="H40" s="64">
        <f t="shared" si="5"/>
        <v>0</v>
      </c>
      <c r="I40">
        <f t="shared" si="6"/>
        <v>0</v>
      </c>
      <c r="J40" s="71">
        <f t="shared" si="7"/>
        <v>0</v>
      </c>
    </row>
    <row r="41" ht="21.95" customHeight="1" spans="1:10">
      <c r="A41" s="51" t="s">
        <v>40</v>
      </c>
      <c r="B41" s="52">
        <v>14.31</v>
      </c>
      <c r="C41" s="53">
        <f t="shared" si="15"/>
        <v>0</v>
      </c>
      <c r="D41" s="53">
        <f t="shared" si="9"/>
        <v>0</v>
      </c>
      <c r="E41" s="53">
        <f t="shared" si="10"/>
        <v>0</v>
      </c>
      <c r="F41" s="52"/>
      <c r="G41" s="53">
        <v>14.31</v>
      </c>
      <c r="H41" s="64">
        <f t="shared" si="5"/>
        <v>0</v>
      </c>
      <c r="I41">
        <f t="shared" si="6"/>
        <v>0</v>
      </c>
      <c r="J41" s="71">
        <f t="shared" si="7"/>
        <v>0</v>
      </c>
    </row>
    <row r="42" ht="21.95" customHeight="1" spans="1:10">
      <c r="A42" s="51" t="s">
        <v>41</v>
      </c>
      <c r="B42" s="52">
        <v>4.44</v>
      </c>
      <c r="C42" s="53">
        <f t="shared" si="15"/>
        <v>0</v>
      </c>
      <c r="D42" s="53">
        <f t="shared" si="9"/>
        <v>0</v>
      </c>
      <c r="E42" s="53">
        <f t="shared" si="10"/>
        <v>0</v>
      </c>
      <c r="F42" s="52"/>
      <c r="G42" s="53">
        <v>4.44</v>
      </c>
      <c r="H42" s="64">
        <f t="shared" ref="H42:H72" si="17">IF(G42&gt;20,G42,0)</f>
        <v>0</v>
      </c>
      <c r="I42">
        <f t="shared" ref="I42:I72" si="18">IF(H42&gt;20,9.7,0)</f>
        <v>0</v>
      </c>
      <c r="J42" s="71">
        <f t="shared" ref="J42:J72" si="19">H42+I42</f>
        <v>0</v>
      </c>
    </row>
    <row r="43" ht="21.95" customHeight="1" spans="1:10">
      <c r="A43" s="51" t="s">
        <v>42</v>
      </c>
      <c r="B43" s="52">
        <v>6.48</v>
      </c>
      <c r="C43" s="53">
        <f t="shared" si="15"/>
        <v>0</v>
      </c>
      <c r="D43" s="53">
        <f t="shared" ref="D43:D74" si="20">IF(C43&gt;20,9.7,0)</f>
        <v>0</v>
      </c>
      <c r="E43" s="53">
        <f t="shared" si="10"/>
        <v>0</v>
      </c>
      <c r="F43" s="52"/>
      <c r="G43" s="53">
        <v>6.48</v>
      </c>
      <c r="H43" s="64">
        <f t="shared" si="17"/>
        <v>0</v>
      </c>
      <c r="I43">
        <f t="shared" si="18"/>
        <v>0</v>
      </c>
      <c r="J43" s="71">
        <f t="shared" si="19"/>
        <v>0</v>
      </c>
    </row>
    <row r="44" ht="21.95" customHeight="1" spans="1:10">
      <c r="A44" s="50" t="s">
        <v>43</v>
      </c>
      <c r="B44" s="49">
        <f t="shared" ref="B44:J44" si="21">SUM(B45:B46)</f>
        <v>529.1</v>
      </c>
      <c r="C44" s="49">
        <f t="shared" si="21"/>
        <v>462.29</v>
      </c>
      <c r="D44" s="49">
        <f t="shared" si="21"/>
        <v>19.4</v>
      </c>
      <c r="E44" s="49">
        <f t="shared" si="21"/>
        <v>481.69</v>
      </c>
      <c r="F44" s="49">
        <f t="shared" si="21"/>
        <v>182.75</v>
      </c>
      <c r="G44" s="49">
        <f t="shared" si="21"/>
        <v>346.35</v>
      </c>
      <c r="H44" s="49">
        <f t="shared" si="21"/>
        <v>279.54</v>
      </c>
      <c r="I44" s="49">
        <f t="shared" si="21"/>
        <v>19.4</v>
      </c>
      <c r="J44" s="72">
        <f t="shared" si="21"/>
        <v>298.94</v>
      </c>
    </row>
    <row r="45" ht="21.95" customHeight="1" spans="1:10">
      <c r="A45" s="51" t="s">
        <v>12</v>
      </c>
      <c r="B45" s="52">
        <v>251.56</v>
      </c>
      <c r="C45" s="53">
        <f t="shared" ref="C45:C53" si="22">IF(B45&gt;20,B45,0)</f>
        <v>251.56</v>
      </c>
      <c r="D45" s="53">
        <f t="shared" si="20"/>
        <v>9.7</v>
      </c>
      <c r="E45" s="53">
        <f t="shared" ref="E45:E75" si="23">C45+D45</f>
        <v>261.26</v>
      </c>
      <c r="F45" s="52">
        <v>182.75</v>
      </c>
      <c r="G45" s="53">
        <v>68.81</v>
      </c>
      <c r="H45" s="64">
        <f t="shared" si="17"/>
        <v>68.81</v>
      </c>
      <c r="I45">
        <f t="shared" si="18"/>
        <v>9.7</v>
      </c>
      <c r="J45" s="71">
        <f t="shared" si="19"/>
        <v>78.51</v>
      </c>
    </row>
    <row r="46" ht="21.95" customHeight="1" spans="1:10">
      <c r="A46" s="54" t="s">
        <v>44</v>
      </c>
      <c r="B46" s="49">
        <f t="shared" ref="B46:J46" si="24">SUM(B47:B53)</f>
        <v>277.54</v>
      </c>
      <c r="C46" s="49">
        <f t="shared" si="24"/>
        <v>210.73</v>
      </c>
      <c r="D46" s="49">
        <f t="shared" si="24"/>
        <v>9.7</v>
      </c>
      <c r="E46" s="49">
        <f t="shared" si="24"/>
        <v>220.43</v>
      </c>
      <c r="F46" s="49">
        <f t="shared" si="24"/>
        <v>0</v>
      </c>
      <c r="G46" s="49">
        <f t="shared" si="24"/>
        <v>277.54</v>
      </c>
      <c r="H46" s="49">
        <f t="shared" si="24"/>
        <v>210.73</v>
      </c>
      <c r="I46" s="49">
        <f t="shared" si="24"/>
        <v>9.7</v>
      </c>
      <c r="J46" s="72">
        <f t="shared" si="24"/>
        <v>220.43</v>
      </c>
    </row>
    <row r="47" ht="21.95" customHeight="1" spans="1:10">
      <c r="A47" s="51" t="s">
        <v>45</v>
      </c>
      <c r="B47" s="52">
        <v>210.73</v>
      </c>
      <c r="C47" s="53">
        <f t="shared" si="22"/>
        <v>210.73</v>
      </c>
      <c r="D47" s="53">
        <f t="shared" si="20"/>
        <v>9.7</v>
      </c>
      <c r="E47" s="53">
        <f t="shared" si="23"/>
        <v>220.43</v>
      </c>
      <c r="F47" s="52"/>
      <c r="G47" s="53">
        <v>210.73</v>
      </c>
      <c r="H47" s="64">
        <f t="shared" si="17"/>
        <v>210.73</v>
      </c>
      <c r="I47">
        <f t="shared" si="18"/>
        <v>9.7</v>
      </c>
      <c r="J47" s="71">
        <f t="shared" si="19"/>
        <v>220.43</v>
      </c>
    </row>
    <row r="48" ht="21.95" customHeight="1" spans="1:10">
      <c r="A48" s="51" t="s">
        <v>46</v>
      </c>
      <c r="B48" s="52">
        <v>6.48</v>
      </c>
      <c r="C48" s="53">
        <f t="shared" si="22"/>
        <v>0</v>
      </c>
      <c r="D48" s="53">
        <f t="shared" si="20"/>
        <v>0</v>
      </c>
      <c r="E48" s="53">
        <f t="shared" si="23"/>
        <v>0</v>
      </c>
      <c r="F48" s="52"/>
      <c r="G48" s="53">
        <v>6.48</v>
      </c>
      <c r="H48" s="64">
        <f t="shared" si="17"/>
        <v>0</v>
      </c>
      <c r="I48">
        <f t="shared" si="18"/>
        <v>0</v>
      </c>
      <c r="J48" s="71">
        <f t="shared" si="19"/>
        <v>0</v>
      </c>
    </row>
    <row r="49" ht="21.95" customHeight="1" spans="1:10">
      <c r="A49" s="51" t="s">
        <v>47</v>
      </c>
      <c r="B49" s="52">
        <v>14.17</v>
      </c>
      <c r="C49" s="53">
        <f t="shared" si="22"/>
        <v>0</v>
      </c>
      <c r="D49" s="53">
        <f t="shared" si="20"/>
        <v>0</v>
      </c>
      <c r="E49" s="53">
        <f t="shared" si="23"/>
        <v>0</v>
      </c>
      <c r="F49" s="52"/>
      <c r="G49" s="53">
        <v>14.17</v>
      </c>
      <c r="H49" s="64">
        <f t="shared" si="17"/>
        <v>0</v>
      </c>
      <c r="I49">
        <f t="shared" si="18"/>
        <v>0</v>
      </c>
      <c r="J49" s="71">
        <f t="shared" si="19"/>
        <v>0</v>
      </c>
    </row>
    <row r="50" ht="21.95" customHeight="1" spans="1:10">
      <c r="A50" s="51" t="s">
        <v>48</v>
      </c>
      <c r="B50" s="52">
        <v>17.71</v>
      </c>
      <c r="C50" s="53">
        <f t="shared" si="22"/>
        <v>0</v>
      </c>
      <c r="D50" s="53">
        <f t="shared" si="20"/>
        <v>0</v>
      </c>
      <c r="E50" s="53">
        <f t="shared" si="23"/>
        <v>0</v>
      </c>
      <c r="F50" s="52"/>
      <c r="G50" s="53">
        <v>17.71</v>
      </c>
      <c r="H50" s="64">
        <f t="shared" si="17"/>
        <v>0</v>
      </c>
      <c r="I50">
        <f t="shared" si="18"/>
        <v>0</v>
      </c>
      <c r="J50" s="71">
        <f t="shared" si="19"/>
        <v>0</v>
      </c>
    </row>
    <row r="51" ht="21.95" customHeight="1" spans="1:10">
      <c r="A51" s="51" t="s">
        <v>49</v>
      </c>
      <c r="B51" s="52">
        <v>14.89</v>
      </c>
      <c r="C51" s="53">
        <f t="shared" si="22"/>
        <v>0</v>
      </c>
      <c r="D51" s="53">
        <f t="shared" si="20"/>
        <v>0</v>
      </c>
      <c r="E51" s="53">
        <f t="shared" si="23"/>
        <v>0</v>
      </c>
      <c r="F51" s="52"/>
      <c r="G51" s="53">
        <v>14.89</v>
      </c>
      <c r="H51" s="64">
        <f t="shared" si="17"/>
        <v>0</v>
      </c>
      <c r="I51">
        <f t="shared" si="18"/>
        <v>0</v>
      </c>
      <c r="J51" s="71">
        <f t="shared" si="19"/>
        <v>0</v>
      </c>
    </row>
    <row r="52" ht="21.95" customHeight="1" spans="1:10">
      <c r="A52" s="51" t="s">
        <v>50</v>
      </c>
      <c r="B52" s="52">
        <v>7.96</v>
      </c>
      <c r="C52" s="53">
        <f t="shared" si="22"/>
        <v>0</v>
      </c>
      <c r="D52" s="53">
        <f t="shared" si="20"/>
        <v>0</v>
      </c>
      <c r="E52" s="53">
        <f t="shared" si="23"/>
        <v>0</v>
      </c>
      <c r="F52" s="52"/>
      <c r="G52" s="53">
        <v>7.96</v>
      </c>
      <c r="H52" s="64">
        <f t="shared" si="17"/>
        <v>0</v>
      </c>
      <c r="I52">
        <f t="shared" si="18"/>
        <v>0</v>
      </c>
      <c r="J52" s="71">
        <f t="shared" si="19"/>
        <v>0</v>
      </c>
    </row>
    <row r="53" ht="21.95" customHeight="1" spans="1:10">
      <c r="A53" s="51" t="s">
        <v>51</v>
      </c>
      <c r="B53" s="52">
        <v>5.6</v>
      </c>
      <c r="C53" s="53">
        <f t="shared" si="22"/>
        <v>0</v>
      </c>
      <c r="D53" s="53">
        <f t="shared" si="20"/>
        <v>0</v>
      </c>
      <c r="E53" s="53">
        <f t="shared" si="23"/>
        <v>0</v>
      </c>
      <c r="F53" s="52"/>
      <c r="G53" s="53">
        <v>5.6</v>
      </c>
      <c r="H53" s="64">
        <f t="shared" si="17"/>
        <v>0</v>
      </c>
      <c r="I53">
        <f t="shared" si="18"/>
        <v>0</v>
      </c>
      <c r="J53" s="71">
        <f t="shared" si="19"/>
        <v>0</v>
      </c>
    </row>
    <row r="54" ht="21.95" customHeight="1" spans="1:10">
      <c r="A54" s="50" t="s">
        <v>52</v>
      </c>
      <c r="B54" s="49">
        <f t="shared" ref="B54:J54" si="25">SUM(B55:B56)</f>
        <v>447.26</v>
      </c>
      <c r="C54" s="49">
        <f t="shared" si="25"/>
        <v>417.23</v>
      </c>
      <c r="D54" s="49">
        <f t="shared" si="25"/>
        <v>19.4</v>
      </c>
      <c r="E54" s="49">
        <f t="shared" si="25"/>
        <v>436.63</v>
      </c>
      <c r="F54" s="49">
        <f t="shared" si="25"/>
        <v>13.43</v>
      </c>
      <c r="G54" s="49">
        <f t="shared" si="25"/>
        <v>433.83</v>
      </c>
      <c r="H54" s="49">
        <f t="shared" si="25"/>
        <v>403.8</v>
      </c>
      <c r="I54" s="49">
        <f t="shared" si="25"/>
        <v>19.4</v>
      </c>
      <c r="J54" s="72">
        <f t="shared" si="25"/>
        <v>423.2</v>
      </c>
    </row>
    <row r="55" ht="21.95" customHeight="1" spans="1:10">
      <c r="A55" s="51" t="s">
        <v>12</v>
      </c>
      <c r="B55" s="52">
        <v>17.36</v>
      </c>
      <c r="C55" s="53">
        <f t="shared" ref="C55:C60" si="26">IF(B55&gt;20,B55,0)</f>
        <v>0</v>
      </c>
      <c r="D55" s="53">
        <f t="shared" si="20"/>
        <v>0</v>
      </c>
      <c r="E55" s="53">
        <f t="shared" si="23"/>
        <v>0</v>
      </c>
      <c r="F55" s="52"/>
      <c r="G55" s="53">
        <v>17.36</v>
      </c>
      <c r="H55" s="64">
        <f t="shared" si="17"/>
        <v>0</v>
      </c>
      <c r="I55">
        <f t="shared" si="18"/>
        <v>0</v>
      </c>
      <c r="J55" s="71">
        <f t="shared" si="19"/>
        <v>0</v>
      </c>
    </row>
    <row r="56" ht="21.95" customHeight="1" spans="1:10">
      <c r="A56" s="54" t="s">
        <v>53</v>
      </c>
      <c r="B56" s="49">
        <f t="shared" ref="B56:J56" si="27">SUM(B57:B60)</f>
        <v>429.9</v>
      </c>
      <c r="C56" s="49">
        <f t="shared" si="27"/>
        <v>417.23</v>
      </c>
      <c r="D56" s="49">
        <f t="shared" si="27"/>
        <v>19.4</v>
      </c>
      <c r="E56" s="49">
        <f t="shared" si="27"/>
        <v>436.63</v>
      </c>
      <c r="F56" s="49">
        <f t="shared" si="27"/>
        <v>13.43</v>
      </c>
      <c r="G56" s="49">
        <f t="shared" si="27"/>
        <v>416.47</v>
      </c>
      <c r="H56" s="49">
        <f t="shared" si="27"/>
        <v>403.8</v>
      </c>
      <c r="I56" s="49">
        <f t="shared" si="27"/>
        <v>19.4</v>
      </c>
      <c r="J56" s="72">
        <f t="shared" si="27"/>
        <v>423.2</v>
      </c>
    </row>
    <row r="57" ht="21.95" customHeight="1" spans="1:10">
      <c r="A57" s="51" t="s">
        <v>54</v>
      </c>
      <c r="B57" s="52">
        <v>6.19</v>
      </c>
      <c r="C57" s="53">
        <f t="shared" si="26"/>
        <v>0</v>
      </c>
      <c r="D57" s="53">
        <f t="shared" si="20"/>
        <v>0</v>
      </c>
      <c r="E57" s="53">
        <f t="shared" si="23"/>
        <v>0</v>
      </c>
      <c r="F57" s="52"/>
      <c r="G57" s="53">
        <v>6.19</v>
      </c>
      <c r="H57" s="64">
        <f t="shared" si="17"/>
        <v>0</v>
      </c>
      <c r="I57">
        <f t="shared" si="18"/>
        <v>0</v>
      </c>
      <c r="J57" s="71">
        <f t="shared" si="19"/>
        <v>0</v>
      </c>
    </row>
    <row r="58" ht="21.95" customHeight="1" spans="1:10">
      <c r="A58" s="51" t="s">
        <v>55</v>
      </c>
      <c r="B58" s="52">
        <v>392.04</v>
      </c>
      <c r="C58" s="53">
        <f t="shared" si="26"/>
        <v>392.04</v>
      </c>
      <c r="D58" s="53">
        <f t="shared" si="20"/>
        <v>9.7</v>
      </c>
      <c r="E58" s="53">
        <f t="shared" si="23"/>
        <v>401.74</v>
      </c>
      <c r="F58" s="52">
        <v>13.43</v>
      </c>
      <c r="G58" s="53">
        <v>378.61</v>
      </c>
      <c r="H58" s="64">
        <f t="shared" si="17"/>
        <v>378.61</v>
      </c>
      <c r="I58">
        <f t="shared" si="18"/>
        <v>9.7</v>
      </c>
      <c r="J58" s="71">
        <f t="shared" si="19"/>
        <v>388.31</v>
      </c>
    </row>
    <row r="59" ht="21.95" customHeight="1" spans="1:10">
      <c r="A59" s="51" t="s">
        <v>56</v>
      </c>
      <c r="B59" s="52">
        <v>25.19</v>
      </c>
      <c r="C59" s="53">
        <f t="shared" si="26"/>
        <v>25.19</v>
      </c>
      <c r="D59" s="53">
        <f t="shared" si="20"/>
        <v>9.7</v>
      </c>
      <c r="E59" s="53">
        <f t="shared" si="23"/>
        <v>34.89</v>
      </c>
      <c r="F59" s="52"/>
      <c r="G59" s="53">
        <v>25.19</v>
      </c>
      <c r="H59" s="64">
        <f t="shared" si="17"/>
        <v>25.19</v>
      </c>
      <c r="I59">
        <f t="shared" si="18"/>
        <v>9.7</v>
      </c>
      <c r="J59" s="71">
        <f t="shared" si="19"/>
        <v>34.89</v>
      </c>
    </row>
    <row r="60" ht="21.95" customHeight="1" spans="1:10">
      <c r="A60" s="51" t="s">
        <v>57</v>
      </c>
      <c r="B60" s="52">
        <v>6.48</v>
      </c>
      <c r="C60" s="53">
        <f t="shared" si="26"/>
        <v>0</v>
      </c>
      <c r="D60" s="53">
        <f t="shared" si="20"/>
        <v>0</v>
      </c>
      <c r="E60" s="53">
        <f t="shared" si="23"/>
        <v>0</v>
      </c>
      <c r="F60" s="52"/>
      <c r="G60" s="53">
        <v>6.48</v>
      </c>
      <c r="H60" s="64">
        <f t="shared" si="17"/>
        <v>0</v>
      </c>
      <c r="I60">
        <f t="shared" si="18"/>
        <v>0</v>
      </c>
      <c r="J60" s="71">
        <f t="shared" si="19"/>
        <v>0</v>
      </c>
    </row>
    <row r="61" ht="21.95" customHeight="1" spans="1:10">
      <c r="A61" s="50" t="s">
        <v>58</v>
      </c>
      <c r="B61" s="49">
        <f t="shared" ref="B61:J61" si="28">SUM(B62:B63)</f>
        <v>735.49</v>
      </c>
      <c r="C61" s="49">
        <f t="shared" si="28"/>
        <v>703.32</v>
      </c>
      <c r="D61" s="49">
        <f t="shared" si="28"/>
        <v>48.5</v>
      </c>
      <c r="E61" s="49">
        <f t="shared" si="28"/>
        <v>751.82</v>
      </c>
      <c r="F61" s="49">
        <f t="shared" si="28"/>
        <v>179.1</v>
      </c>
      <c r="G61" s="49">
        <f t="shared" si="28"/>
        <v>556.39</v>
      </c>
      <c r="H61" s="49">
        <f t="shared" si="28"/>
        <v>524.22</v>
      </c>
      <c r="I61" s="49">
        <f t="shared" si="28"/>
        <v>48.5</v>
      </c>
      <c r="J61" s="72">
        <f t="shared" si="28"/>
        <v>572.72</v>
      </c>
    </row>
    <row r="62" ht="21.95" customHeight="1" spans="1:10">
      <c r="A62" s="51" t="s">
        <v>12</v>
      </c>
      <c r="B62" s="52">
        <v>169.78</v>
      </c>
      <c r="C62" s="53">
        <f t="shared" ref="C62:C70" si="29">IF(B62&gt;20,B62,0)</f>
        <v>169.78</v>
      </c>
      <c r="D62" s="53">
        <f t="shared" si="20"/>
        <v>9.7</v>
      </c>
      <c r="E62" s="53">
        <f t="shared" si="23"/>
        <v>179.48</v>
      </c>
      <c r="F62" s="52"/>
      <c r="G62" s="53">
        <v>169.78</v>
      </c>
      <c r="H62" s="64">
        <f t="shared" si="17"/>
        <v>169.78</v>
      </c>
      <c r="I62">
        <f t="shared" si="18"/>
        <v>9.7</v>
      </c>
      <c r="J62" s="71">
        <f t="shared" si="19"/>
        <v>179.48</v>
      </c>
    </row>
    <row r="63" ht="21.95" customHeight="1" spans="1:10">
      <c r="A63" s="54" t="s">
        <v>59</v>
      </c>
      <c r="B63" s="49">
        <f t="shared" ref="B63:J63" si="30">SUM(B64:B70)</f>
        <v>565.71</v>
      </c>
      <c r="C63" s="49">
        <f t="shared" si="30"/>
        <v>533.54</v>
      </c>
      <c r="D63" s="49">
        <f t="shared" si="30"/>
        <v>38.8</v>
      </c>
      <c r="E63" s="49">
        <f t="shared" si="30"/>
        <v>572.34</v>
      </c>
      <c r="F63" s="49">
        <f t="shared" si="30"/>
        <v>179.1</v>
      </c>
      <c r="G63" s="49">
        <f t="shared" si="30"/>
        <v>386.61</v>
      </c>
      <c r="H63" s="49">
        <f t="shared" si="30"/>
        <v>354.44</v>
      </c>
      <c r="I63" s="49">
        <f t="shared" si="30"/>
        <v>38.8</v>
      </c>
      <c r="J63" s="72">
        <f t="shared" si="30"/>
        <v>393.24</v>
      </c>
    </row>
    <row r="64" ht="21.95" customHeight="1" spans="1:10">
      <c r="A64" s="51" t="s">
        <v>60</v>
      </c>
      <c r="B64" s="52">
        <v>53.2</v>
      </c>
      <c r="C64" s="53">
        <f t="shared" si="29"/>
        <v>53.2</v>
      </c>
      <c r="D64" s="53">
        <f t="shared" si="20"/>
        <v>9.7</v>
      </c>
      <c r="E64" s="53">
        <f t="shared" si="23"/>
        <v>62.9</v>
      </c>
      <c r="F64" s="52"/>
      <c r="G64" s="53">
        <v>53.2</v>
      </c>
      <c r="H64" s="64">
        <f t="shared" si="17"/>
        <v>53.2</v>
      </c>
      <c r="I64">
        <f t="shared" si="18"/>
        <v>9.7</v>
      </c>
      <c r="J64" s="71">
        <f t="shared" si="19"/>
        <v>62.9</v>
      </c>
    </row>
    <row r="65" ht="21.95" customHeight="1" spans="1:10">
      <c r="A65" s="51" t="s">
        <v>61</v>
      </c>
      <c r="B65" s="52">
        <v>334.25</v>
      </c>
      <c r="C65" s="53">
        <f t="shared" si="29"/>
        <v>334.25</v>
      </c>
      <c r="D65" s="53">
        <f t="shared" si="20"/>
        <v>9.7</v>
      </c>
      <c r="E65" s="53">
        <f t="shared" si="23"/>
        <v>343.95</v>
      </c>
      <c r="F65" s="52">
        <v>179.1</v>
      </c>
      <c r="G65" s="53">
        <v>155.15</v>
      </c>
      <c r="H65" s="64">
        <f t="shared" si="17"/>
        <v>155.15</v>
      </c>
      <c r="I65">
        <f t="shared" si="18"/>
        <v>9.7</v>
      </c>
      <c r="J65" s="71">
        <f t="shared" si="19"/>
        <v>164.85</v>
      </c>
    </row>
    <row r="66" ht="21.95" customHeight="1" spans="1:10">
      <c r="A66" s="51" t="s">
        <v>62</v>
      </c>
      <c r="B66" s="52">
        <v>122.11</v>
      </c>
      <c r="C66" s="53">
        <f t="shared" si="29"/>
        <v>122.11</v>
      </c>
      <c r="D66" s="53">
        <f t="shared" si="20"/>
        <v>9.7</v>
      </c>
      <c r="E66" s="53">
        <f t="shared" si="23"/>
        <v>131.81</v>
      </c>
      <c r="F66" s="52"/>
      <c r="G66" s="53">
        <v>122.11</v>
      </c>
      <c r="H66" s="64">
        <f t="shared" si="17"/>
        <v>122.11</v>
      </c>
      <c r="I66">
        <f t="shared" si="18"/>
        <v>9.7</v>
      </c>
      <c r="J66" s="71">
        <f t="shared" si="19"/>
        <v>131.81</v>
      </c>
    </row>
    <row r="67" ht="21.95" customHeight="1" spans="1:10">
      <c r="A67" s="51" t="s">
        <v>63</v>
      </c>
      <c r="B67" s="52">
        <v>14.31</v>
      </c>
      <c r="C67" s="53">
        <f t="shared" si="29"/>
        <v>0</v>
      </c>
      <c r="D67" s="53">
        <f t="shared" si="20"/>
        <v>0</v>
      </c>
      <c r="E67" s="53">
        <f t="shared" si="23"/>
        <v>0</v>
      </c>
      <c r="F67" s="52"/>
      <c r="G67" s="53">
        <v>14.31</v>
      </c>
      <c r="H67" s="64">
        <f t="shared" si="17"/>
        <v>0</v>
      </c>
      <c r="I67">
        <f t="shared" si="18"/>
        <v>0</v>
      </c>
      <c r="J67" s="71">
        <f t="shared" si="19"/>
        <v>0</v>
      </c>
    </row>
    <row r="68" ht="21.95" customHeight="1" spans="1:10">
      <c r="A68" s="51" t="s">
        <v>64</v>
      </c>
      <c r="B68" s="52">
        <v>3.55</v>
      </c>
      <c r="C68" s="53">
        <f t="shared" si="29"/>
        <v>0</v>
      </c>
      <c r="D68" s="53">
        <f t="shared" si="20"/>
        <v>0</v>
      </c>
      <c r="E68" s="53">
        <f t="shared" si="23"/>
        <v>0</v>
      </c>
      <c r="F68" s="52"/>
      <c r="G68" s="53">
        <v>3.55</v>
      </c>
      <c r="H68" s="64">
        <f t="shared" si="17"/>
        <v>0</v>
      </c>
      <c r="I68">
        <f t="shared" si="18"/>
        <v>0</v>
      </c>
      <c r="J68" s="71">
        <f t="shared" si="19"/>
        <v>0</v>
      </c>
    </row>
    <row r="69" ht="21.95" customHeight="1" spans="1:10">
      <c r="A69" s="51" t="s">
        <v>65</v>
      </c>
      <c r="B69" s="52">
        <v>23.98</v>
      </c>
      <c r="C69" s="53">
        <f t="shared" si="29"/>
        <v>23.98</v>
      </c>
      <c r="D69" s="53">
        <f t="shared" si="20"/>
        <v>9.7</v>
      </c>
      <c r="E69" s="53">
        <f t="shared" si="23"/>
        <v>33.68</v>
      </c>
      <c r="F69" s="52"/>
      <c r="G69" s="53">
        <v>23.98</v>
      </c>
      <c r="H69" s="64">
        <f t="shared" si="17"/>
        <v>23.98</v>
      </c>
      <c r="I69">
        <f t="shared" si="18"/>
        <v>9.7</v>
      </c>
      <c r="J69" s="71">
        <f t="shared" si="19"/>
        <v>33.68</v>
      </c>
    </row>
    <row r="70" ht="21.95" customHeight="1" spans="1:10">
      <c r="A70" s="51" t="s">
        <v>66</v>
      </c>
      <c r="B70" s="52">
        <v>14.31</v>
      </c>
      <c r="C70" s="53">
        <f t="shared" si="29"/>
        <v>0</v>
      </c>
      <c r="D70" s="53">
        <f t="shared" si="20"/>
        <v>0</v>
      </c>
      <c r="E70" s="53">
        <f t="shared" si="23"/>
        <v>0</v>
      </c>
      <c r="F70" s="52"/>
      <c r="G70" s="53">
        <v>14.31</v>
      </c>
      <c r="H70" s="64">
        <f t="shared" si="17"/>
        <v>0</v>
      </c>
      <c r="I70">
        <f t="shared" si="18"/>
        <v>0</v>
      </c>
      <c r="J70" s="71">
        <f t="shared" si="19"/>
        <v>0</v>
      </c>
    </row>
    <row r="71" ht="21.95" customHeight="1" spans="1:10">
      <c r="A71" s="50" t="s">
        <v>67</v>
      </c>
      <c r="B71" s="49">
        <f t="shared" ref="B71:J71" si="31">SUM(B72:B73)</f>
        <v>3112.55</v>
      </c>
      <c r="C71" s="49">
        <f t="shared" si="31"/>
        <v>3090.42</v>
      </c>
      <c r="D71" s="49">
        <f t="shared" si="31"/>
        <v>58.2</v>
      </c>
      <c r="E71" s="49">
        <f t="shared" si="31"/>
        <v>3148.62</v>
      </c>
      <c r="F71" s="49">
        <f t="shared" si="31"/>
        <v>383.01</v>
      </c>
      <c r="G71" s="49">
        <f t="shared" si="31"/>
        <v>2729.54</v>
      </c>
      <c r="H71" s="49">
        <f t="shared" si="31"/>
        <v>2707.41</v>
      </c>
      <c r="I71" s="49">
        <f t="shared" si="31"/>
        <v>58.2</v>
      </c>
      <c r="J71" s="72">
        <f t="shared" si="31"/>
        <v>2765.61</v>
      </c>
    </row>
    <row r="72" ht="21.95" customHeight="1" spans="1:10">
      <c r="A72" s="51" t="s">
        <v>12</v>
      </c>
      <c r="B72" s="52">
        <v>1438.92</v>
      </c>
      <c r="C72" s="53">
        <f t="shared" ref="C72:C80" si="32">IF(B72&gt;20,B72,0)</f>
        <v>1438.92</v>
      </c>
      <c r="D72" s="53">
        <f t="shared" si="20"/>
        <v>9.7</v>
      </c>
      <c r="E72" s="53">
        <f t="shared" si="23"/>
        <v>1448.62</v>
      </c>
      <c r="F72" s="52">
        <v>27.22</v>
      </c>
      <c r="G72" s="53">
        <v>1411.7</v>
      </c>
      <c r="H72" s="64">
        <f t="shared" si="17"/>
        <v>1411.7</v>
      </c>
      <c r="I72">
        <f t="shared" si="18"/>
        <v>9.7</v>
      </c>
      <c r="J72" s="71">
        <f t="shared" si="19"/>
        <v>1421.4</v>
      </c>
    </row>
    <row r="73" ht="21.95" customHeight="1" spans="1:10">
      <c r="A73" s="54" t="s">
        <v>68</v>
      </c>
      <c r="B73" s="49">
        <f t="shared" ref="B73:J73" si="33">SUM(B74:B80)</f>
        <v>1673.63</v>
      </c>
      <c r="C73" s="49">
        <f t="shared" si="33"/>
        <v>1651.5</v>
      </c>
      <c r="D73" s="49">
        <f t="shared" si="33"/>
        <v>48.5</v>
      </c>
      <c r="E73" s="49">
        <f t="shared" si="33"/>
        <v>1700</v>
      </c>
      <c r="F73" s="49">
        <f t="shared" si="33"/>
        <v>355.79</v>
      </c>
      <c r="G73" s="49">
        <f t="shared" si="33"/>
        <v>1317.84</v>
      </c>
      <c r="H73" s="49">
        <f t="shared" si="33"/>
        <v>1295.71</v>
      </c>
      <c r="I73" s="49">
        <f t="shared" si="33"/>
        <v>48.5</v>
      </c>
      <c r="J73" s="72">
        <f t="shared" si="33"/>
        <v>1344.21</v>
      </c>
    </row>
    <row r="74" ht="21.95" customHeight="1" spans="1:10">
      <c r="A74" s="51" t="s">
        <v>69</v>
      </c>
      <c r="B74" s="52">
        <v>335.46</v>
      </c>
      <c r="C74" s="53">
        <f t="shared" si="32"/>
        <v>335.46</v>
      </c>
      <c r="D74" s="53">
        <f t="shared" si="20"/>
        <v>9.7</v>
      </c>
      <c r="E74" s="53">
        <f t="shared" si="23"/>
        <v>345.16</v>
      </c>
      <c r="F74" s="52"/>
      <c r="G74" s="53">
        <v>335.46</v>
      </c>
      <c r="H74" s="64">
        <f t="shared" ref="H74:H105" si="34">IF(G74&gt;20,G74,0)</f>
        <v>335.46</v>
      </c>
      <c r="I74">
        <f t="shared" ref="I74:I105" si="35">IF(H74&gt;20,9.7,0)</f>
        <v>9.7</v>
      </c>
      <c r="J74" s="71">
        <f t="shared" ref="J74:J105" si="36">H74+I74</f>
        <v>345.16</v>
      </c>
    </row>
    <row r="75" ht="21.95" customHeight="1" spans="1:10">
      <c r="A75" s="51" t="s">
        <v>70</v>
      </c>
      <c r="B75" s="52">
        <v>7.96</v>
      </c>
      <c r="C75" s="53">
        <f t="shared" si="32"/>
        <v>0</v>
      </c>
      <c r="D75" s="53">
        <f t="shared" ref="D75:D106" si="37">IF(C75&gt;20,9.7,0)</f>
        <v>0</v>
      </c>
      <c r="E75" s="53">
        <f t="shared" si="23"/>
        <v>0</v>
      </c>
      <c r="F75" s="52"/>
      <c r="G75" s="53">
        <v>7.96</v>
      </c>
      <c r="H75" s="64">
        <f t="shared" si="34"/>
        <v>0</v>
      </c>
      <c r="I75">
        <f t="shared" si="35"/>
        <v>0</v>
      </c>
      <c r="J75" s="71">
        <f t="shared" si="36"/>
        <v>0</v>
      </c>
    </row>
    <row r="76" ht="21.95" customHeight="1" spans="1:10">
      <c r="A76" s="51" t="s">
        <v>71</v>
      </c>
      <c r="B76" s="52">
        <v>14.17</v>
      </c>
      <c r="C76" s="53">
        <f t="shared" si="32"/>
        <v>0</v>
      </c>
      <c r="D76" s="53">
        <f t="shared" si="37"/>
        <v>0</v>
      </c>
      <c r="E76" s="53">
        <f t="shared" ref="E76:E107" si="38">C76+D76</f>
        <v>0</v>
      </c>
      <c r="F76" s="52"/>
      <c r="G76" s="53">
        <v>14.17</v>
      </c>
      <c r="H76" s="64">
        <f t="shared" si="34"/>
        <v>0</v>
      </c>
      <c r="I76">
        <f t="shared" si="35"/>
        <v>0</v>
      </c>
      <c r="J76" s="71">
        <f t="shared" si="36"/>
        <v>0</v>
      </c>
    </row>
    <row r="77" ht="21.95" customHeight="1" spans="1:10">
      <c r="A77" s="51" t="s">
        <v>72</v>
      </c>
      <c r="B77" s="52">
        <v>952.15</v>
      </c>
      <c r="C77" s="53">
        <f t="shared" si="32"/>
        <v>952.15</v>
      </c>
      <c r="D77" s="53">
        <f t="shared" si="37"/>
        <v>9.7</v>
      </c>
      <c r="E77" s="53">
        <f t="shared" si="38"/>
        <v>961.85</v>
      </c>
      <c r="F77" s="52">
        <v>182.75</v>
      </c>
      <c r="G77" s="53">
        <v>769.4</v>
      </c>
      <c r="H77" s="64">
        <f t="shared" si="34"/>
        <v>769.4</v>
      </c>
      <c r="I77">
        <f t="shared" si="35"/>
        <v>9.7</v>
      </c>
      <c r="J77" s="71">
        <f t="shared" si="36"/>
        <v>779.1</v>
      </c>
    </row>
    <row r="78" ht="21.95" customHeight="1" spans="1:10">
      <c r="A78" s="51" t="s">
        <v>73</v>
      </c>
      <c r="B78" s="52">
        <v>159.94</v>
      </c>
      <c r="C78" s="53">
        <f t="shared" si="32"/>
        <v>159.94</v>
      </c>
      <c r="D78" s="53">
        <f t="shared" si="37"/>
        <v>9.7</v>
      </c>
      <c r="E78" s="53">
        <f t="shared" si="38"/>
        <v>169.64</v>
      </c>
      <c r="F78" s="52">
        <v>130.21</v>
      </c>
      <c r="G78" s="53">
        <v>29.73</v>
      </c>
      <c r="H78" s="64">
        <f t="shared" si="34"/>
        <v>29.73</v>
      </c>
      <c r="I78">
        <f t="shared" si="35"/>
        <v>9.7</v>
      </c>
      <c r="J78" s="71">
        <f t="shared" si="36"/>
        <v>39.43</v>
      </c>
    </row>
    <row r="79" ht="21.95" customHeight="1" spans="1:10">
      <c r="A79" s="51" t="s">
        <v>74</v>
      </c>
      <c r="B79" s="52">
        <v>106.43</v>
      </c>
      <c r="C79" s="53">
        <f t="shared" si="32"/>
        <v>106.43</v>
      </c>
      <c r="D79" s="53">
        <f t="shared" si="37"/>
        <v>9.7</v>
      </c>
      <c r="E79" s="53">
        <f t="shared" si="38"/>
        <v>116.13</v>
      </c>
      <c r="F79" s="52"/>
      <c r="G79" s="53">
        <v>106.43</v>
      </c>
      <c r="H79" s="64">
        <f t="shared" si="34"/>
        <v>106.43</v>
      </c>
      <c r="I79">
        <f t="shared" si="35"/>
        <v>9.7</v>
      </c>
      <c r="J79" s="71">
        <f t="shared" si="36"/>
        <v>116.13</v>
      </c>
    </row>
    <row r="80" ht="21.95" customHeight="1" spans="1:10">
      <c r="A80" s="58" t="s">
        <v>75</v>
      </c>
      <c r="B80" s="52">
        <v>97.52</v>
      </c>
      <c r="C80" s="53">
        <f t="shared" si="32"/>
        <v>97.52</v>
      </c>
      <c r="D80" s="53">
        <f t="shared" si="37"/>
        <v>9.7</v>
      </c>
      <c r="E80" s="53">
        <f t="shared" si="38"/>
        <v>107.22</v>
      </c>
      <c r="F80" s="52">
        <v>42.83</v>
      </c>
      <c r="G80" s="53">
        <v>54.69</v>
      </c>
      <c r="H80" s="64">
        <f t="shared" si="34"/>
        <v>54.69</v>
      </c>
      <c r="I80">
        <f t="shared" si="35"/>
        <v>9.7</v>
      </c>
      <c r="J80" s="71">
        <f t="shared" si="36"/>
        <v>64.39</v>
      </c>
    </row>
    <row r="81" ht="21.95" customHeight="1" spans="1:10">
      <c r="A81" s="50" t="s">
        <v>76</v>
      </c>
      <c r="B81" s="49">
        <f t="shared" ref="B81:J81" si="39">SUM(B82:B83)</f>
        <v>685.64</v>
      </c>
      <c r="C81" s="49">
        <f t="shared" si="39"/>
        <v>668.24</v>
      </c>
      <c r="D81" s="49">
        <f t="shared" si="39"/>
        <v>29.1</v>
      </c>
      <c r="E81" s="49">
        <f t="shared" si="39"/>
        <v>697.34</v>
      </c>
      <c r="F81" s="49">
        <f t="shared" si="39"/>
        <v>570.46</v>
      </c>
      <c r="G81" s="49">
        <f t="shared" si="39"/>
        <v>115.18</v>
      </c>
      <c r="H81" s="49">
        <f t="shared" si="39"/>
        <v>97.78</v>
      </c>
      <c r="I81" s="49">
        <f t="shared" si="39"/>
        <v>29.1</v>
      </c>
      <c r="J81" s="72">
        <f t="shared" si="39"/>
        <v>126.88</v>
      </c>
    </row>
    <row r="82" ht="21.95" customHeight="1" spans="1:10">
      <c r="A82" s="51" t="s">
        <v>12</v>
      </c>
      <c r="B82" s="52">
        <v>199.65</v>
      </c>
      <c r="C82" s="53">
        <f t="shared" ref="C82:C88" si="40">IF(B82&gt;20,B82,0)</f>
        <v>199.65</v>
      </c>
      <c r="D82" s="53">
        <f t="shared" si="37"/>
        <v>9.7</v>
      </c>
      <c r="E82" s="53">
        <f t="shared" si="38"/>
        <v>209.35</v>
      </c>
      <c r="F82" s="52">
        <v>182.75</v>
      </c>
      <c r="G82" s="53">
        <v>16.9</v>
      </c>
      <c r="H82" s="73">
        <v>16.9</v>
      </c>
      <c r="I82" s="75">
        <v>9.7</v>
      </c>
      <c r="J82" s="71">
        <f t="shared" si="36"/>
        <v>26.6</v>
      </c>
    </row>
    <row r="83" ht="21.95" customHeight="1" spans="1:10">
      <c r="A83" s="54" t="s">
        <v>77</v>
      </c>
      <c r="B83" s="49">
        <f t="shared" ref="B83:J83" si="41">SUM(B84:B88)</f>
        <v>485.99</v>
      </c>
      <c r="C83" s="49">
        <f t="shared" si="41"/>
        <v>468.59</v>
      </c>
      <c r="D83" s="49">
        <f t="shared" si="41"/>
        <v>19.4</v>
      </c>
      <c r="E83" s="49">
        <f t="shared" si="41"/>
        <v>487.99</v>
      </c>
      <c r="F83" s="49">
        <f t="shared" si="41"/>
        <v>387.71</v>
      </c>
      <c r="G83" s="49">
        <f t="shared" si="41"/>
        <v>98.28</v>
      </c>
      <c r="H83" s="49">
        <f t="shared" si="41"/>
        <v>80.88</v>
      </c>
      <c r="I83" s="49">
        <f t="shared" si="41"/>
        <v>19.4</v>
      </c>
      <c r="J83" s="72">
        <f t="shared" si="41"/>
        <v>100.28</v>
      </c>
    </row>
    <row r="84" ht="21.95" customHeight="1" spans="1:10">
      <c r="A84" s="51" t="s">
        <v>78</v>
      </c>
      <c r="B84" s="52">
        <v>32.34</v>
      </c>
      <c r="C84" s="53">
        <f t="shared" si="40"/>
        <v>32.34</v>
      </c>
      <c r="D84" s="53">
        <f t="shared" si="37"/>
        <v>9.7</v>
      </c>
      <c r="E84" s="53">
        <f t="shared" si="38"/>
        <v>42.04</v>
      </c>
      <c r="F84" s="52"/>
      <c r="G84" s="53">
        <v>32.34</v>
      </c>
      <c r="H84" s="64">
        <f t="shared" si="34"/>
        <v>32.34</v>
      </c>
      <c r="I84">
        <f t="shared" si="35"/>
        <v>9.7</v>
      </c>
      <c r="J84" s="71">
        <f t="shared" si="36"/>
        <v>42.04</v>
      </c>
    </row>
    <row r="85" ht="21.95" customHeight="1" spans="1:10">
      <c r="A85" s="51" t="s">
        <v>79</v>
      </c>
      <c r="B85" s="52">
        <v>436.25</v>
      </c>
      <c r="C85" s="53">
        <f t="shared" si="40"/>
        <v>436.25</v>
      </c>
      <c r="D85" s="53">
        <f t="shared" si="37"/>
        <v>9.7</v>
      </c>
      <c r="E85" s="53">
        <f t="shared" si="38"/>
        <v>445.95</v>
      </c>
      <c r="F85" s="52">
        <v>387.71</v>
      </c>
      <c r="G85" s="53">
        <v>48.54</v>
      </c>
      <c r="H85" s="64">
        <f t="shared" si="34"/>
        <v>48.54</v>
      </c>
      <c r="I85">
        <f t="shared" si="35"/>
        <v>9.7</v>
      </c>
      <c r="J85" s="71">
        <f t="shared" si="36"/>
        <v>58.24</v>
      </c>
    </row>
    <row r="86" ht="21.95" customHeight="1" spans="1:10">
      <c r="A86" s="51" t="s">
        <v>80</v>
      </c>
      <c r="B86" s="52">
        <v>2.96</v>
      </c>
      <c r="C86" s="53">
        <f t="shared" si="40"/>
        <v>0</v>
      </c>
      <c r="D86" s="53">
        <f t="shared" si="37"/>
        <v>0</v>
      </c>
      <c r="E86" s="53">
        <f t="shared" si="38"/>
        <v>0</v>
      </c>
      <c r="F86" s="52"/>
      <c r="G86" s="53">
        <v>2.96</v>
      </c>
      <c r="H86" s="64">
        <f t="shared" si="34"/>
        <v>0</v>
      </c>
      <c r="I86">
        <f t="shared" si="35"/>
        <v>0</v>
      </c>
      <c r="J86" s="71">
        <f t="shared" si="36"/>
        <v>0</v>
      </c>
    </row>
    <row r="87" ht="21.95" customHeight="1" spans="1:10">
      <c r="A87" s="51" t="s">
        <v>81</v>
      </c>
      <c r="B87" s="52">
        <v>7.96</v>
      </c>
      <c r="C87" s="53">
        <f t="shared" si="40"/>
        <v>0</v>
      </c>
      <c r="D87" s="53">
        <f t="shared" si="37"/>
        <v>0</v>
      </c>
      <c r="E87" s="53">
        <f t="shared" si="38"/>
        <v>0</v>
      </c>
      <c r="F87" s="52"/>
      <c r="G87" s="53">
        <v>7.96</v>
      </c>
      <c r="H87" s="64">
        <f t="shared" si="34"/>
        <v>0</v>
      </c>
      <c r="I87">
        <f t="shared" si="35"/>
        <v>0</v>
      </c>
      <c r="J87" s="71">
        <f t="shared" si="36"/>
        <v>0</v>
      </c>
    </row>
    <row r="88" ht="21.95" customHeight="1" spans="1:10">
      <c r="A88" s="51" t="s">
        <v>82</v>
      </c>
      <c r="B88" s="52">
        <v>6.48</v>
      </c>
      <c r="C88" s="53">
        <f t="shared" si="40"/>
        <v>0</v>
      </c>
      <c r="D88" s="53">
        <f t="shared" si="37"/>
        <v>0</v>
      </c>
      <c r="E88" s="53">
        <f t="shared" si="38"/>
        <v>0</v>
      </c>
      <c r="F88" s="52"/>
      <c r="G88" s="53">
        <v>6.48</v>
      </c>
      <c r="H88" s="64">
        <f t="shared" si="34"/>
        <v>0</v>
      </c>
      <c r="I88">
        <f t="shared" si="35"/>
        <v>0</v>
      </c>
      <c r="J88" s="71">
        <f t="shared" si="36"/>
        <v>0</v>
      </c>
    </row>
    <row r="89" ht="21.95" customHeight="1" spans="1:10">
      <c r="A89" s="50" t="s">
        <v>83</v>
      </c>
      <c r="B89" s="49">
        <f t="shared" ref="B89:J89" si="42">SUM(B90:B91)</f>
        <v>596.41</v>
      </c>
      <c r="C89" s="49">
        <f t="shared" si="42"/>
        <v>580.49</v>
      </c>
      <c r="D89" s="49">
        <f t="shared" si="42"/>
        <v>29.1</v>
      </c>
      <c r="E89" s="49">
        <f t="shared" si="42"/>
        <v>609.59</v>
      </c>
      <c r="F89" s="49">
        <f t="shared" si="42"/>
        <v>205.2</v>
      </c>
      <c r="G89" s="49">
        <f t="shared" si="42"/>
        <v>391.21</v>
      </c>
      <c r="H89" s="49">
        <f t="shared" si="42"/>
        <v>375.29</v>
      </c>
      <c r="I89" s="49">
        <f t="shared" si="42"/>
        <v>29.1</v>
      </c>
      <c r="J89" s="72">
        <f t="shared" si="42"/>
        <v>404.39</v>
      </c>
    </row>
    <row r="90" ht="21.95" customHeight="1" spans="1:10">
      <c r="A90" s="51" t="s">
        <v>12</v>
      </c>
      <c r="B90" s="52">
        <v>207.71</v>
      </c>
      <c r="C90" s="53">
        <f t="shared" ref="C90:C96" si="43">IF(B90&gt;20,B90,0)</f>
        <v>207.71</v>
      </c>
      <c r="D90" s="53">
        <f t="shared" si="37"/>
        <v>9.7</v>
      </c>
      <c r="E90" s="53">
        <f t="shared" si="38"/>
        <v>217.41</v>
      </c>
      <c r="F90" s="52">
        <v>182.75</v>
      </c>
      <c r="G90" s="53">
        <v>24.96</v>
      </c>
      <c r="H90" s="64">
        <f t="shared" si="34"/>
        <v>24.96</v>
      </c>
      <c r="I90">
        <f t="shared" si="35"/>
        <v>9.7</v>
      </c>
      <c r="J90" s="71">
        <f t="shared" si="36"/>
        <v>34.66</v>
      </c>
    </row>
    <row r="91" ht="21.95" customHeight="1" spans="1:10">
      <c r="A91" s="54" t="s">
        <v>84</v>
      </c>
      <c r="B91" s="49">
        <f t="shared" ref="B91:J91" si="44">SUM(B92:B96)</f>
        <v>388.7</v>
      </c>
      <c r="C91" s="49">
        <f t="shared" si="44"/>
        <v>372.78</v>
      </c>
      <c r="D91" s="49">
        <f t="shared" si="44"/>
        <v>19.4</v>
      </c>
      <c r="E91" s="49">
        <f t="shared" si="44"/>
        <v>392.18</v>
      </c>
      <c r="F91" s="49">
        <f t="shared" si="44"/>
        <v>22.45</v>
      </c>
      <c r="G91" s="49">
        <f t="shared" si="44"/>
        <v>366.25</v>
      </c>
      <c r="H91" s="49">
        <f t="shared" si="44"/>
        <v>350.33</v>
      </c>
      <c r="I91" s="49">
        <f t="shared" si="44"/>
        <v>19.4</v>
      </c>
      <c r="J91" s="72">
        <f t="shared" si="44"/>
        <v>369.73</v>
      </c>
    </row>
    <row r="92" ht="21.95" customHeight="1" spans="1:10">
      <c r="A92" s="51" t="s">
        <v>85</v>
      </c>
      <c r="B92" s="52">
        <v>57.84</v>
      </c>
      <c r="C92" s="53">
        <f t="shared" si="43"/>
        <v>57.84</v>
      </c>
      <c r="D92" s="53">
        <f t="shared" si="37"/>
        <v>9.7</v>
      </c>
      <c r="E92" s="53">
        <f t="shared" si="38"/>
        <v>67.54</v>
      </c>
      <c r="F92" s="52">
        <v>22.45</v>
      </c>
      <c r="G92" s="53">
        <v>35.39</v>
      </c>
      <c r="H92" s="64">
        <f t="shared" si="34"/>
        <v>35.39</v>
      </c>
      <c r="I92">
        <f t="shared" si="35"/>
        <v>9.7</v>
      </c>
      <c r="J92" s="71">
        <f t="shared" si="36"/>
        <v>45.09</v>
      </c>
    </row>
    <row r="93" ht="21.95" customHeight="1" spans="1:10">
      <c r="A93" s="51" t="s">
        <v>86</v>
      </c>
      <c r="B93" s="52">
        <v>6.48</v>
      </c>
      <c r="C93" s="53">
        <f t="shared" si="43"/>
        <v>0</v>
      </c>
      <c r="D93" s="53">
        <f t="shared" si="37"/>
        <v>0</v>
      </c>
      <c r="E93" s="53">
        <f t="shared" si="38"/>
        <v>0</v>
      </c>
      <c r="F93" s="52"/>
      <c r="G93" s="53">
        <v>6.48</v>
      </c>
      <c r="H93" s="64">
        <f t="shared" si="34"/>
        <v>0</v>
      </c>
      <c r="I93">
        <f t="shared" si="35"/>
        <v>0</v>
      </c>
      <c r="J93" s="71">
        <f t="shared" si="36"/>
        <v>0</v>
      </c>
    </row>
    <row r="94" ht="21.95" customHeight="1" spans="1:10">
      <c r="A94" s="58" t="s">
        <v>87</v>
      </c>
      <c r="B94" s="52">
        <v>314.94</v>
      </c>
      <c r="C94" s="53">
        <f t="shared" si="43"/>
        <v>314.94</v>
      </c>
      <c r="D94" s="53">
        <f t="shared" si="37"/>
        <v>9.7</v>
      </c>
      <c r="E94" s="53">
        <f t="shared" si="38"/>
        <v>324.64</v>
      </c>
      <c r="F94" s="52"/>
      <c r="G94" s="53">
        <v>314.94</v>
      </c>
      <c r="H94" s="64">
        <f t="shared" si="34"/>
        <v>314.94</v>
      </c>
      <c r="I94">
        <f t="shared" si="35"/>
        <v>9.7</v>
      </c>
      <c r="J94" s="71">
        <f t="shared" si="36"/>
        <v>324.64</v>
      </c>
    </row>
    <row r="95" ht="21.95" customHeight="1" spans="1:10">
      <c r="A95" s="51" t="s">
        <v>88</v>
      </c>
      <c r="B95" s="52">
        <v>2.96</v>
      </c>
      <c r="C95" s="53">
        <f t="shared" si="43"/>
        <v>0</v>
      </c>
      <c r="D95" s="53">
        <f t="shared" si="37"/>
        <v>0</v>
      </c>
      <c r="E95" s="53">
        <f t="shared" si="38"/>
        <v>0</v>
      </c>
      <c r="F95" s="52"/>
      <c r="G95" s="53">
        <v>2.96</v>
      </c>
      <c r="H95" s="64">
        <f t="shared" si="34"/>
        <v>0</v>
      </c>
      <c r="I95">
        <f t="shared" si="35"/>
        <v>0</v>
      </c>
      <c r="J95" s="71">
        <f t="shared" si="36"/>
        <v>0</v>
      </c>
    </row>
    <row r="96" ht="21.95" customHeight="1" spans="1:10">
      <c r="A96" s="51" t="s">
        <v>89</v>
      </c>
      <c r="B96" s="52">
        <v>6.48</v>
      </c>
      <c r="C96" s="53">
        <f t="shared" si="43"/>
        <v>0</v>
      </c>
      <c r="D96" s="53">
        <f t="shared" si="37"/>
        <v>0</v>
      </c>
      <c r="E96" s="53">
        <f t="shared" si="38"/>
        <v>0</v>
      </c>
      <c r="F96" s="52"/>
      <c r="G96" s="53">
        <v>6.48</v>
      </c>
      <c r="H96" s="64">
        <f t="shared" si="34"/>
        <v>0</v>
      </c>
      <c r="I96">
        <f t="shared" si="35"/>
        <v>0</v>
      </c>
      <c r="J96" s="71">
        <f t="shared" si="36"/>
        <v>0</v>
      </c>
    </row>
    <row r="97" ht="21.95" customHeight="1" spans="1:10">
      <c r="A97" s="50" t="s">
        <v>90</v>
      </c>
      <c r="B97" s="49">
        <f t="shared" ref="B97:J97" si="45">SUM(B98:B99)</f>
        <v>281.04</v>
      </c>
      <c r="C97" s="49">
        <f t="shared" si="45"/>
        <v>235.63</v>
      </c>
      <c r="D97" s="49">
        <f t="shared" si="45"/>
        <v>48.5</v>
      </c>
      <c r="E97" s="49">
        <f t="shared" si="45"/>
        <v>284.13</v>
      </c>
      <c r="F97" s="49">
        <f t="shared" si="45"/>
        <v>0</v>
      </c>
      <c r="G97" s="49">
        <f t="shared" si="45"/>
        <v>281.04</v>
      </c>
      <c r="H97" s="49">
        <f t="shared" si="45"/>
        <v>235.63</v>
      </c>
      <c r="I97" s="49">
        <f t="shared" si="45"/>
        <v>48.5</v>
      </c>
      <c r="J97" s="72">
        <f t="shared" si="45"/>
        <v>284.13</v>
      </c>
    </row>
    <row r="98" ht="21.95" customHeight="1" spans="1:10">
      <c r="A98" s="51" t="s">
        <v>12</v>
      </c>
      <c r="B98" s="52">
        <v>25.55</v>
      </c>
      <c r="C98" s="53">
        <f t="shared" ref="C98:C109" si="46">IF(B98&gt;20,B98,0)</f>
        <v>25.55</v>
      </c>
      <c r="D98" s="53">
        <f t="shared" si="37"/>
        <v>9.7</v>
      </c>
      <c r="E98" s="53">
        <f t="shared" si="38"/>
        <v>35.25</v>
      </c>
      <c r="F98" s="52"/>
      <c r="G98" s="53">
        <v>25.55</v>
      </c>
      <c r="H98" s="64">
        <f t="shared" si="34"/>
        <v>25.55</v>
      </c>
      <c r="I98">
        <f t="shared" si="35"/>
        <v>9.7</v>
      </c>
      <c r="J98" s="71">
        <f t="shared" si="36"/>
        <v>35.25</v>
      </c>
    </row>
    <row r="99" ht="21.95" customHeight="1" spans="1:10">
      <c r="A99" s="54" t="s">
        <v>91</v>
      </c>
      <c r="B99" s="49">
        <f t="shared" ref="B99:J99" si="47">SUM(B100:B109)</f>
        <v>255.49</v>
      </c>
      <c r="C99" s="49">
        <f t="shared" si="47"/>
        <v>210.08</v>
      </c>
      <c r="D99" s="49">
        <f t="shared" si="47"/>
        <v>38.8</v>
      </c>
      <c r="E99" s="49">
        <f t="shared" si="47"/>
        <v>248.88</v>
      </c>
      <c r="F99" s="49">
        <f t="shared" si="47"/>
        <v>0</v>
      </c>
      <c r="G99" s="49">
        <f t="shared" si="47"/>
        <v>255.49</v>
      </c>
      <c r="H99" s="49">
        <f t="shared" si="47"/>
        <v>210.08</v>
      </c>
      <c r="I99" s="49">
        <f t="shared" si="47"/>
        <v>38.8</v>
      </c>
      <c r="J99" s="72">
        <f t="shared" si="47"/>
        <v>248.88</v>
      </c>
    </row>
    <row r="100" ht="21.95" customHeight="1" spans="1:10">
      <c r="A100" s="51" t="s">
        <v>92</v>
      </c>
      <c r="B100" s="52">
        <v>2.07</v>
      </c>
      <c r="C100" s="53">
        <f t="shared" si="46"/>
        <v>0</v>
      </c>
      <c r="D100" s="53">
        <f t="shared" si="37"/>
        <v>0</v>
      </c>
      <c r="E100" s="53">
        <f t="shared" si="38"/>
        <v>0</v>
      </c>
      <c r="F100" s="52"/>
      <c r="G100" s="53">
        <v>2.07</v>
      </c>
      <c r="H100" s="64">
        <f t="shared" si="34"/>
        <v>0</v>
      </c>
      <c r="I100">
        <f t="shared" si="35"/>
        <v>0</v>
      </c>
      <c r="J100" s="71">
        <f t="shared" si="36"/>
        <v>0</v>
      </c>
    </row>
    <row r="101" ht="21.95" customHeight="1" spans="1:10">
      <c r="A101" s="51" t="s">
        <v>93</v>
      </c>
      <c r="B101" s="52">
        <v>7.07</v>
      </c>
      <c r="C101" s="53">
        <f t="shared" si="46"/>
        <v>0</v>
      </c>
      <c r="D101" s="53">
        <f t="shared" si="37"/>
        <v>0</v>
      </c>
      <c r="E101" s="53">
        <f t="shared" si="38"/>
        <v>0</v>
      </c>
      <c r="F101" s="52"/>
      <c r="G101" s="53">
        <v>7.07</v>
      </c>
      <c r="H101" s="64">
        <f t="shared" si="34"/>
        <v>0</v>
      </c>
      <c r="I101">
        <f t="shared" si="35"/>
        <v>0</v>
      </c>
      <c r="J101" s="71">
        <f t="shared" si="36"/>
        <v>0</v>
      </c>
    </row>
    <row r="102" ht="21.95" customHeight="1" spans="1:10">
      <c r="A102" s="51" t="s">
        <v>94</v>
      </c>
      <c r="B102" s="52">
        <v>52.77</v>
      </c>
      <c r="C102" s="53">
        <f t="shared" si="46"/>
        <v>52.77</v>
      </c>
      <c r="D102" s="53">
        <f t="shared" si="37"/>
        <v>9.7</v>
      </c>
      <c r="E102" s="53">
        <f t="shared" si="38"/>
        <v>62.47</v>
      </c>
      <c r="F102" s="52"/>
      <c r="G102" s="53">
        <v>52.77</v>
      </c>
      <c r="H102" s="64">
        <f t="shared" si="34"/>
        <v>52.77</v>
      </c>
      <c r="I102">
        <f t="shared" si="35"/>
        <v>9.7</v>
      </c>
      <c r="J102" s="71">
        <f t="shared" si="36"/>
        <v>62.47</v>
      </c>
    </row>
    <row r="103" ht="21.95" customHeight="1" spans="1:10">
      <c r="A103" s="51" t="s">
        <v>95</v>
      </c>
      <c r="B103" s="52">
        <v>17.71</v>
      </c>
      <c r="C103" s="53">
        <f t="shared" si="46"/>
        <v>0</v>
      </c>
      <c r="D103" s="53">
        <f t="shared" si="37"/>
        <v>0</v>
      </c>
      <c r="E103" s="53">
        <f t="shared" si="38"/>
        <v>0</v>
      </c>
      <c r="F103" s="52"/>
      <c r="G103" s="53">
        <v>17.71</v>
      </c>
      <c r="H103" s="64">
        <f t="shared" si="34"/>
        <v>0</v>
      </c>
      <c r="I103">
        <f t="shared" si="35"/>
        <v>0</v>
      </c>
      <c r="J103" s="71">
        <f t="shared" si="36"/>
        <v>0</v>
      </c>
    </row>
    <row r="104" ht="21.95" customHeight="1" spans="1:10">
      <c r="A104" s="51" t="s">
        <v>96</v>
      </c>
      <c r="B104" s="52">
        <v>43.91</v>
      </c>
      <c r="C104" s="53">
        <f t="shared" si="46"/>
        <v>43.91</v>
      </c>
      <c r="D104" s="53">
        <f t="shared" si="37"/>
        <v>9.7</v>
      </c>
      <c r="E104" s="53">
        <f t="shared" si="38"/>
        <v>53.61</v>
      </c>
      <c r="F104" s="52"/>
      <c r="G104" s="53">
        <v>43.91</v>
      </c>
      <c r="H104" s="64">
        <f t="shared" si="34"/>
        <v>43.91</v>
      </c>
      <c r="I104">
        <f t="shared" si="35"/>
        <v>9.7</v>
      </c>
      <c r="J104" s="71">
        <f t="shared" si="36"/>
        <v>53.61</v>
      </c>
    </row>
    <row r="105" ht="21.95" customHeight="1" spans="1:10">
      <c r="A105" s="51" t="s">
        <v>97</v>
      </c>
      <c r="B105" s="52">
        <v>5.6</v>
      </c>
      <c r="C105" s="53">
        <f t="shared" si="46"/>
        <v>0</v>
      </c>
      <c r="D105" s="53">
        <f t="shared" si="37"/>
        <v>0</v>
      </c>
      <c r="E105" s="53">
        <f t="shared" si="38"/>
        <v>0</v>
      </c>
      <c r="F105" s="52"/>
      <c r="G105" s="53">
        <v>5.6</v>
      </c>
      <c r="H105" s="64">
        <f t="shared" si="34"/>
        <v>0</v>
      </c>
      <c r="I105">
        <f t="shared" si="35"/>
        <v>0</v>
      </c>
      <c r="J105" s="71">
        <f t="shared" si="36"/>
        <v>0</v>
      </c>
    </row>
    <row r="106" ht="21.95" customHeight="1" spans="1:10">
      <c r="A106" s="51" t="s">
        <v>98</v>
      </c>
      <c r="B106" s="52">
        <v>25.16</v>
      </c>
      <c r="C106" s="53">
        <f t="shared" si="46"/>
        <v>25.16</v>
      </c>
      <c r="D106" s="53">
        <f t="shared" si="37"/>
        <v>9.7</v>
      </c>
      <c r="E106" s="53">
        <f t="shared" si="38"/>
        <v>34.86</v>
      </c>
      <c r="F106" s="52"/>
      <c r="G106" s="53">
        <v>25.16</v>
      </c>
      <c r="H106" s="64">
        <f t="shared" ref="H106:H137" si="48">IF(G106&gt;20,G106,0)</f>
        <v>25.16</v>
      </c>
      <c r="I106">
        <f t="shared" ref="I106:I137" si="49">IF(H106&gt;20,9.7,0)</f>
        <v>9.7</v>
      </c>
      <c r="J106" s="71">
        <f t="shared" ref="J106:J137" si="50">H106+I106</f>
        <v>34.86</v>
      </c>
    </row>
    <row r="107" ht="21.95" customHeight="1" spans="1:10">
      <c r="A107" s="51" t="s">
        <v>99</v>
      </c>
      <c r="B107" s="52">
        <v>88.24</v>
      </c>
      <c r="C107" s="53">
        <f t="shared" si="46"/>
        <v>88.24</v>
      </c>
      <c r="D107" s="53">
        <f t="shared" ref="D107:D137" si="51">IF(C107&gt;20,9.7,0)</f>
        <v>9.7</v>
      </c>
      <c r="E107" s="53">
        <f t="shared" si="38"/>
        <v>97.94</v>
      </c>
      <c r="F107" s="52"/>
      <c r="G107" s="53">
        <v>88.24</v>
      </c>
      <c r="H107" s="64">
        <f t="shared" si="48"/>
        <v>88.24</v>
      </c>
      <c r="I107">
        <f t="shared" si="49"/>
        <v>9.7</v>
      </c>
      <c r="J107" s="71">
        <f t="shared" si="50"/>
        <v>97.94</v>
      </c>
    </row>
    <row r="108" ht="21.95" customHeight="1" spans="1:10">
      <c r="A108" s="51" t="s">
        <v>100</v>
      </c>
      <c r="B108" s="52">
        <v>6.48</v>
      </c>
      <c r="C108" s="53">
        <f t="shared" si="46"/>
        <v>0</v>
      </c>
      <c r="D108" s="53">
        <f t="shared" si="51"/>
        <v>0</v>
      </c>
      <c r="E108" s="53">
        <f t="shared" ref="E108:E139" si="52">C108+D108</f>
        <v>0</v>
      </c>
      <c r="F108" s="52"/>
      <c r="G108" s="53">
        <v>6.48</v>
      </c>
      <c r="H108" s="64">
        <f t="shared" si="48"/>
        <v>0</v>
      </c>
      <c r="I108">
        <f t="shared" si="49"/>
        <v>0</v>
      </c>
      <c r="J108" s="71">
        <f t="shared" si="50"/>
        <v>0</v>
      </c>
    </row>
    <row r="109" ht="21.95" customHeight="1" spans="1:10">
      <c r="A109" s="51" t="s">
        <v>101</v>
      </c>
      <c r="B109" s="52">
        <v>6.48</v>
      </c>
      <c r="C109" s="53">
        <f t="shared" si="46"/>
        <v>0</v>
      </c>
      <c r="D109" s="53">
        <f t="shared" si="51"/>
        <v>0</v>
      </c>
      <c r="E109" s="53">
        <f t="shared" si="52"/>
        <v>0</v>
      </c>
      <c r="F109" s="52"/>
      <c r="G109" s="53">
        <v>6.48</v>
      </c>
      <c r="H109" s="64">
        <f t="shared" si="48"/>
        <v>0</v>
      </c>
      <c r="I109">
        <f t="shared" si="49"/>
        <v>0</v>
      </c>
      <c r="J109" s="71">
        <f t="shared" si="50"/>
        <v>0</v>
      </c>
    </row>
    <row r="110" ht="21.95" customHeight="1" spans="1:10">
      <c r="A110" s="50" t="s">
        <v>102</v>
      </c>
      <c r="B110" s="49">
        <f t="shared" ref="B110:J110" si="53">SUM(B111:B112)</f>
        <v>1269.1</v>
      </c>
      <c r="C110" s="49">
        <f t="shared" si="53"/>
        <v>1218.3</v>
      </c>
      <c r="D110" s="49">
        <f t="shared" si="53"/>
        <v>38.8</v>
      </c>
      <c r="E110" s="49">
        <f t="shared" si="53"/>
        <v>1257.1</v>
      </c>
      <c r="F110" s="49">
        <f t="shared" si="53"/>
        <v>365.5</v>
      </c>
      <c r="G110" s="49">
        <f t="shared" si="53"/>
        <v>903.6</v>
      </c>
      <c r="H110" s="49">
        <f t="shared" si="53"/>
        <v>852.8</v>
      </c>
      <c r="I110" s="49">
        <f t="shared" si="53"/>
        <v>38.8</v>
      </c>
      <c r="J110" s="72">
        <f t="shared" si="53"/>
        <v>891.6</v>
      </c>
    </row>
    <row r="111" ht="21.95" customHeight="1" spans="1:10">
      <c r="A111" s="51" t="s">
        <v>12</v>
      </c>
      <c r="B111" s="52">
        <v>12.78</v>
      </c>
      <c r="C111" s="53">
        <f t="shared" ref="C111:C121" si="54">IF(B111&gt;20,B111,0)</f>
        <v>0</v>
      </c>
      <c r="D111" s="53">
        <f t="shared" si="51"/>
        <v>0</v>
      </c>
      <c r="E111" s="53">
        <f t="shared" si="52"/>
        <v>0</v>
      </c>
      <c r="F111" s="52"/>
      <c r="G111" s="53">
        <v>12.78</v>
      </c>
      <c r="H111" s="64">
        <f t="shared" si="48"/>
        <v>0</v>
      </c>
      <c r="I111">
        <f t="shared" si="49"/>
        <v>0</v>
      </c>
      <c r="J111" s="71">
        <f t="shared" si="50"/>
        <v>0</v>
      </c>
    </row>
    <row r="112" ht="21.95" customHeight="1" spans="1:10">
      <c r="A112" s="54" t="s">
        <v>103</v>
      </c>
      <c r="B112" s="49">
        <f t="shared" ref="B112:J112" si="55">SUM(B113:B121)</f>
        <v>1256.32</v>
      </c>
      <c r="C112" s="49">
        <f t="shared" si="55"/>
        <v>1218.3</v>
      </c>
      <c r="D112" s="49">
        <f t="shared" si="55"/>
        <v>38.8</v>
      </c>
      <c r="E112" s="49">
        <f t="shared" si="55"/>
        <v>1257.1</v>
      </c>
      <c r="F112" s="49">
        <f t="shared" si="55"/>
        <v>365.5</v>
      </c>
      <c r="G112" s="49">
        <f t="shared" si="55"/>
        <v>890.82</v>
      </c>
      <c r="H112" s="49">
        <f t="shared" si="55"/>
        <v>852.8</v>
      </c>
      <c r="I112" s="49">
        <f t="shared" si="55"/>
        <v>38.8</v>
      </c>
      <c r="J112" s="72">
        <f t="shared" si="55"/>
        <v>891.6</v>
      </c>
    </row>
    <row r="113" ht="21.95" customHeight="1" spans="1:10">
      <c r="A113" s="51" t="s">
        <v>104</v>
      </c>
      <c r="B113" s="52">
        <v>1089.59</v>
      </c>
      <c r="C113" s="53">
        <f t="shared" si="54"/>
        <v>1089.59</v>
      </c>
      <c r="D113" s="53">
        <f t="shared" si="51"/>
        <v>9.7</v>
      </c>
      <c r="E113" s="53">
        <f t="shared" si="52"/>
        <v>1099.29</v>
      </c>
      <c r="F113" s="52">
        <v>365.5</v>
      </c>
      <c r="G113" s="53">
        <v>724.09</v>
      </c>
      <c r="H113" s="64">
        <f t="shared" si="48"/>
        <v>724.09</v>
      </c>
      <c r="I113">
        <f t="shared" si="49"/>
        <v>9.7</v>
      </c>
      <c r="J113" s="71">
        <f t="shared" si="50"/>
        <v>733.79</v>
      </c>
    </row>
    <row r="114" ht="21.95" customHeight="1" spans="1:10">
      <c r="A114" s="51" t="s">
        <v>105</v>
      </c>
      <c r="B114" s="52">
        <v>29.74</v>
      </c>
      <c r="C114" s="53">
        <f t="shared" si="54"/>
        <v>29.74</v>
      </c>
      <c r="D114" s="53">
        <f t="shared" si="51"/>
        <v>9.7</v>
      </c>
      <c r="E114" s="53">
        <f t="shared" si="52"/>
        <v>39.44</v>
      </c>
      <c r="F114" s="52"/>
      <c r="G114" s="53">
        <v>29.74</v>
      </c>
      <c r="H114" s="64">
        <f t="shared" si="48"/>
        <v>29.74</v>
      </c>
      <c r="I114">
        <f t="shared" si="49"/>
        <v>9.7</v>
      </c>
      <c r="J114" s="71">
        <f t="shared" si="50"/>
        <v>39.44</v>
      </c>
    </row>
    <row r="115" ht="21.95" customHeight="1" spans="1:10">
      <c r="A115" s="51" t="s">
        <v>106</v>
      </c>
      <c r="B115" s="52">
        <v>2.96</v>
      </c>
      <c r="C115" s="53">
        <f t="shared" si="54"/>
        <v>0</v>
      </c>
      <c r="D115" s="53">
        <f t="shared" si="51"/>
        <v>0</v>
      </c>
      <c r="E115" s="53">
        <f t="shared" si="52"/>
        <v>0</v>
      </c>
      <c r="F115" s="52"/>
      <c r="G115" s="53">
        <v>2.96</v>
      </c>
      <c r="H115" s="64">
        <f t="shared" si="48"/>
        <v>0</v>
      </c>
      <c r="I115">
        <f t="shared" si="49"/>
        <v>0</v>
      </c>
      <c r="J115" s="71">
        <f t="shared" si="50"/>
        <v>0</v>
      </c>
    </row>
    <row r="116" ht="21.95" customHeight="1" spans="1:10">
      <c r="A116" s="51" t="s">
        <v>107</v>
      </c>
      <c r="B116" s="52">
        <v>5.92</v>
      </c>
      <c r="C116" s="53">
        <f t="shared" si="54"/>
        <v>0</v>
      </c>
      <c r="D116" s="53">
        <f t="shared" si="51"/>
        <v>0</v>
      </c>
      <c r="E116" s="53">
        <f t="shared" si="52"/>
        <v>0</v>
      </c>
      <c r="F116" s="52"/>
      <c r="G116" s="53">
        <v>5.92</v>
      </c>
      <c r="H116" s="64">
        <f t="shared" si="48"/>
        <v>0</v>
      </c>
      <c r="I116">
        <f t="shared" si="49"/>
        <v>0</v>
      </c>
      <c r="J116" s="71">
        <f t="shared" si="50"/>
        <v>0</v>
      </c>
    </row>
    <row r="117" ht="21.95" customHeight="1" spans="1:10">
      <c r="A117" s="51" t="s">
        <v>108</v>
      </c>
      <c r="B117" s="52">
        <v>7.96</v>
      </c>
      <c r="C117" s="53">
        <f t="shared" si="54"/>
        <v>0</v>
      </c>
      <c r="D117" s="53">
        <f t="shared" si="51"/>
        <v>0</v>
      </c>
      <c r="E117" s="53">
        <f t="shared" si="52"/>
        <v>0</v>
      </c>
      <c r="F117" s="52"/>
      <c r="G117" s="53">
        <v>7.96</v>
      </c>
      <c r="H117" s="64">
        <f t="shared" si="48"/>
        <v>0</v>
      </c>
      <c r="I117">
        <f t="shared" si="49"/>
        <v>0</v>
      </c>
      <c r="J117" s="71">
        <f t="shared" si="50"/>
        <v>0</v>
      </c>
    </row>
    <row r="118" ht="21.95" customHeight="1" spans="1:10">
      <c r="A118" s="51" t="s">
        <v>109</v>
      </c>
      <c r="B118" s="52">
        <v>26.12</v>
      </c>
      <c r="C118" s="53">
        <f t="shared" si="54"/>
        <v>26.12</v>
      </c>
      <c r="D118" s="53">
        <f t="shared" si="51"/>
        <v>9.7</v>
      </c>
      <c r="E118" s="53">
        <f t="shared" si="52"/>
        <v>35.82</v>
      </c>
      <c r="F118" s="52"/>
      <c r="G118" s="53">
        <v>26.12</v>
      </c>
      <c r="H118" s="64">
        <f t="shared" si="48"/>
        <v>26.12</v>
      </c>
      <c r="I118">
        <f t="shared" si="49"/>
        <v>9.7</v>
      </c>
      <c r="J118" s="71">
        <f t="shared" si="50"/>
        <v>35.82</v>
      </c>
    </row>
    <row r="119" ht="21.95" customHeight="1" spans="1:10">
      <c r="A119" s="51" t="s">
        <v>110</v>
      </c>
      <c r="B119" s="52">
        <v>72.85</v>
      </c>
      <c r="C119" s="53">
        <f t="shared" si="54"/>
        <v>72.85</v>
      </c>
      <c r="D119" s="53">
        <f t="shared" si="51"/>
        <v>9.7</v>
      </c>
      <c r="E119" s="53">
        <f t="shared" si="52"/>
        <v>82.55</v>
      </c>
      <c r="F119" s="52"/>
      <c r="G119" s="53">
        <v>72.85</v>
      </c>
      <c r="H119" s="64">
        <f t="shared" si="48"/>
        <v>72.85</v>
      </c>
      <c r="I119">
        <f t="shared" si="49"/>
        <v>9.7</v>
      </c>
      <c r="J119" s="71">
        <f t="shared" si="50"/>
        <v>82.55</v>
      </c>
    </row>
    <row r="120" ht="21.95" customHeight="1" spans="1:14">
      <c r="A120" s="51" t="s">
        <v>111</v>
      </c>
      <c r="B120" s="52">
        <v>4.14</v>
      </c>
      <c r="C120" s="53">
        <f t="shared" si="54"/>
        <v>0</v>
      </c>
      <c r="D120" s="53">
        <f t="shared" si="51"/>
        <v>0</v>
      </c>
      <c r="E120" s="53">
        <f t="shared" si="52"/>
        <v>0</v>
      </c>
      <c r="F120" s="52"/>
      <c r="G120" s="53">
        <v>4.14</v>
      </c>
      <c r="H120" s="64">
        <f t="shared" si="48"/>
        <v>0</v>
      </c>
      <c r="I120">
        <f t="shared" si="49"/>
        <v>0</v>
      </c>
      <c r="J120" s="71">
        <f t="shared" si="50"/>
        <v>0</v>
      </c>
      <c r="M120" s="51" t="s">
        <v>187</v>
      </c>
      <c r="N120" s="53">
        <v>25.19</v>
      </c>
    </row>
    <row r="121" ht="21.95" customHeight="1" spans="1:14">
      <c r="A121" s="51" t="s">
        <v>112</v>
      </c>
      <c r="B121" s="52">
        <v>17.04</v>
      </c>
      <c r="C121" s="53">
        <f t="shared" si="54"/>
        <v>0</v>
      </c>
      <c r="D121" s="53">
        <f t="shared" si="51"/>
        <v>0</v>
      </c>
      <c r="E121" s="53">
        <f t="shared" si="52"/>
        <v>0</v>
      </c>
      <c r="F121" s="52"/>
      <c r="G121" s="53">
        <v>17.04</v>
      </c>
      <c r="H121" s="64">
        <f t="shared" si="48"/>
        <v>0</v>
      </c>
      <c r="I121">
        <f t="shared" si="49"/>
        <v>0</v>
      </c>
      <c r="J121" s="71">
        <f t="shared" si="50"/>
        <v>0</v>
      </c>
      <c r="M121" s="51" t="s">
        <v>191</v>
      </c>
      <c r="N121" s="53">
        <v>191.48</v>
      </c>
    </row>
    <row r="122" ht="21.95" customHeight="1" spans="1:10">
      <c r="A122" s="50" t="s">
        <v>113</v>
      </c>
      <c r="B122" s="49">
        <f t="shared" ref="B122:J122" si="56">SUM(B123:B124)</f>
        <v>2814.25</v>
      </c>
      <c r="C122" s="49">
        <f t="shared" si="56"/>
        <v>2774.55</v>
      </c>
      <c r="D122" s="49">
        <f t="shared" si="56"/>
        <v>87.3</v>
      </c>
      <c r="E122" s="49">
        <f t="shared" si="56"/>
        <v>2861.85</v>
      </c>
      <c r="F122" s="49">
        <f t="shared" si="56"/>
        <v>520.22</v>
      </c>
      <c r="G122" s="49">
        <f t="shared" si="56"/>
        <v>2294.03</v>
      </c>
      <c r="H122" s="49">
        <f t="shared" si="56"/>
        <v>2254.33</v>
      </c>
      <c r="I122" s="49">
        <f t="shared" si="56"/>
        <v>87.3</v>
      </c>
      <c r="J122" s="72">
        <f t="shared" si="56"/>
        <v>2341.63</v>
      </c>
    </row>
    <row r="123" ht="21.95" customHeight="1" spans="1:10">
      <c r="A123" s="51" t="s">
        <v>12</v>
      </c>
      <c r="B123" s="52">
        <v>387.52</v>
      </c>
      <c r="C123" s="53">
        <f t="shared" ref="C123:C135" si="57">IF(B123&gt;20,B123,0)</f>
        <v>387.52</v>
      </c>
      <c r="D123" s="53">
        <f t="shared" si="51"/>
        <v>9.7</v>
      </c>
      <c r="E123" s="53">
        <f t="shared" si="52"/>
        <v>397.22</v>
      </c>
      <c r="F123" s="52">
        <v>182.75</v>
      </c>
      <c r="G123" s="53">
        <v>204.77</v>
      </c>
      <c r="H123" s="64">
        <f t="shared" si="48"/>
        <v>204.77</v>
      </c>
      <c r="I123">
        <f t="shared" si="49"/>
        <v>9.7</v>
      </c>
      <c r="J123" s="71">
        <f t="shared" si="50"/>
        <v>214.47</v>
      </c>
    </row>
    <row r="124" ht="21.95" customHeight="1" spans="1:10">
      <c r="A124" s="54" t="s">
        <v>114</v>
      </c>
      <c r="B124" s="49">
        <f t="shared" ref="B124:J124" si="58">SUM(B125:B135)</f>
        <v>2426.73</v>
      </c>
      <c r="C124" s="49">
        <f t="shared" si="58"/>
        <v>2387.03</v>
      </c>
      <c r="D124" s="49">
        <f t="shared" si="58"/>
        <v>77.6</v>
      </c>
      <c r="E124" s="49">
        <f t="shared" si="58"/>
        <v>2464.63</v>
      </c>
      <c r="F124" s="49">
        <f t="shared" si="58"/>
        <v>337.47</v>
      </c>
      <c r="G124" s="49">
        <f t="shared" si="58"/>
        <v>2089.26</v>
      </c>
      <c r="H124" s="49">
        <f t="shared" si="58"/>
        <v>2049.56</v>
      </c>
      <c r="I124" s="49">
        <f t="shared" si="58"/>
        <v>77.6</v>
      </c>
      <c r="J124" s="72">
        <f t="shared" si="58"/>
        <v>2127.16</v>
      </c>
    </row>
    <row r="125" ht="21.95" customHeight="1" spans="1:10">
      <c r="A125" s="51" t="s">
        <v>115</v>
      </c>
      <c r="B125" s="52">
        <v>33.75</v>
      </c>
      <c r="C125" s="53">
        <f t="shared" si="57"/>
        <v>33.75</v>
      </c>
      <c r="D125" s="53">
        <f t="shared" si="51"/>
        <v>9.7</v>
      </c>
      <c r="E125" s="53">
        <f t="shared" si="52"/>
        <v>43.45</v>
      </c>
      <c r="F125" s="52"/>
      <c r="G125" s="53">
        <v>33.75</v>
      </c>
      <c r="H125" s="64">
        <f t="shared" si="48"/>
        <v>33.75</v>
      </c>
      <c r="I125">
        <f t="shared" si="49"/>
        <v>9.7</v>
      </c>
      <c r="J125" s="71">
        <f t="shared" si="50"/>
        <v>43.45</v>
      </c>
    </row>
    <row r="126" ht="21.95" customHeight="1" spans="1:10">
      <c r="A126" s="51" t="s">
        <v>116</v>
      </c>
      <c r="B126" s="60">
        <v>1192.02</v>
      </c>
      <c r="C126" s="53">
        <f t="shared" si="57"/>
        <v>1192.02</v>
      </c>
      <c r="D126" s="53">
        <f t="shared" si="51"/>
        <v>9.7</v>
      </c>
      <c r="E126" s="53">
        <f t="shared" si="52"/>
        <v>1201.72</v>
      </c>
      <c r="F126" s="60">
        <v>182.75</v>
      </c>
      <c r="G126" s="60">
        <v>1009.27</v>
      </c>
      <c r="H126" s="64">
        <f t="shared" si="48"/>
        <v>1009.27</v>
      </c>
      <c r="I126">
        <f t="shared" si="49"/>
        <v>9.7</v>
      </c>
      <c r="J126" s="71">
        <f t="shared" si="50"/>
        <v>1018.97</v>
      </c>
    </row>
    <row r="127" ht="21.95" customHeight="1" spans="1:10">
      <c r="A127" s="51" t="s">
        <v>117</v>
      </c>
      <c r="B127" s="52">
        <v>26.13</v>
      </c>
      <c r="C127" s="53">
        <f t="shared" si="57"/>
        <v>26.13</v>
      </c>
      <c r="D127" s="53">
        <f t="shared" si="51"/>
        <v>9.7</v>
      </c>
      <c r="E127" s="53">
        <f t="shared" si="52"/>
        <v>35.83</v>
      </c>
      <c r="F127" s="52"/>
      <c r="G127" s="53">
        <v>26.13</v>
      </c>
      <c r="H127" s="64">
        <f t="shared" si="48"/>
        <v>26.13</v>
      </c>
      <c r="I127">
        <f t="shared" si="49"/>
        <v>9.7</v>
      </c>
      <c r="J127" s="71">
        <f t="shared" si="50"/>
        <v>35.83</v>
      </c>
    </row>
    <row r="128" ht="21.95" customHeight="1" spans="1:10">
      <c r="A128" s="51" t="s">
        <v>118</v>
      </c>
      <c r="B128" s="52">
        <v>514.85</v>
      </c>
      <c r="C128" s="53">
        <f t="shared" si="57"/>
        <v>514.85</v>
      </c>
      <c r="D128" s="53">
        <f t="shared" si="51"/>
        <v>9.7</v>
      </c>
      <c r="E128" s="53">
        <f t="shared" si="52"/>
        <v>524.55</v>
      </c>
      <c r="F128" s="52"/>
      <c r="G128" s="53">
        <v>514.85</v>
      </c>
      <c r="H128" s="64">
        <f t="shared" si="48"/>
        <v>514.85</v>
      </c>
      <c r="I128">
        <f t="shared" si="49"/>
        <v>9.7</v>
      </c>
      <c r="J128" s="71">
        <f t="shared" si="50"/>
        <v>524.55</v>
      </c>
    </row>
    <row r="129" ht="21.95" customHeight="1" spans="1:10">
      <c r="A129" s="51" t="s">
        <v>119</v>
      </c>
      <c r="B129" s="52">
        <v>18.16</v>
      </c>
      <c r="C129" s="53">
        <f t="shared" si="57"/>
        <v>0</v>
      </c>
      <c r="D129" s="53">
        <f t="shared" si="51"/>
        <v>0</v>
      </c>
      <c r="E129" s="53">
        <f t="shared" si="52"/>
        <v>0</v>
      </c>
      <c r="F129" s="52"/>
      <c r="G129" s="53">
        <v>18.16</v>
      </c>
      <c r="H129" s="64">
        <f t="shared" si="48"/>
        <v>0</v>
      </c>
      <c r="I129">
        <f t="shared" si="49"/>
        <v>0</v>
      </c>
      <c r="J129" s="71">
        <f t="shared" si="50"/>
        <v>0</v>
      </c>
    </row>
    <row r="130" ht="21.95" customHeight="1" spans="1:10">
      <c r="A130" s="51" t="s">
        <v>120</v>
      </c>
      <c r="B130" s="52">
        <v>8.55</v>
      </c>
      <c r="C130" s="53">
        <f t="shared" si="57"/>
        <v>0</v>
      </c>
      <c r="D130" s="53">
        <f t="shared" si="51"/>
        <v>0</v>
      </c>
      <c r="E130" s="53">
        <f t="shared" si="52"/>
        <v>0</v>
      </c>
      <c r="F130" s="52"/>
      <c r="G130" s="53">
        <v>8.55</v>
      </c>
      <c r="H130" s="64">
        <f t="shared" si="48"/>
        <v>0</v>
      </c>
      <c r="I130">
        <f t="shared" si="49"/>
        <v>0</v>
      </c>
      <c r="J130" s="71">
        <f t="shared" si="50"/>
        <v>0</v>
      </c>
    </row>
    <row r="131" ht="21.95" customHeight="1" spans="1:10">
      <c r="A131" s="51" t="s">
        <v>121</v>
      </c>
      <c r="B131" s="52">
        <v>178.18</v>
      </c>
      <c r="C131" s="53">
        <f t="shared" si="57"/>
        <v>178.18</v>
      </c>
      <c r="D131" s="53">
        <f t="shared" si="51"/>
        <v>9.7</v>
      </c>
      <c r="E131" s="53">
        <f t="shared" si="52"/>
        <v>187.88</v>
      </c>
      <c r="F131" s="52"/>
      <c r="G131" s="53">
        <v>178.18</v>
      </c>
      <c r="H131" s="64">
        <f t="shared" si="48"/>
        <v>178.18</v>
      </c>
      <c r="I131">
        <f t="shared" si="49"/>
        <v>9.7</v>
      </c>
      <c r="J131" s="71">
        <f t="shared" si="50"/>
        <v>187.88</v>
      </c>
    </row>
    <row r="132" ht="21.95" customHeight="1" spans="1:10">
      <c r="A132" s="51" t="s">
        <v>122</v>
      </c>
      <c r="B132" s="52">
        <v>12.99</v>
      </c>
      <c r="C132" s="53">
        <f t="shared" si="57"/>
        <v>0</v>
      </c>
      <c r="D132" s="53">
        <f t="shared" si="51"/>
        <v>0</v>
      </c>
      <c r="E132" s="53">
        <f t="shared" si="52"/>
        <v>0</v>
      </c>
      <c r="F132" s="52"/>
      <c r="G132" s="53">
        <v>12.99</v>
      </c>
      <c r="H132" s="64">
        <f t="shared" si="48"/>
        <v>0</v>
      </c>
      <c r="I132">
        <f t="shared" si="49"/>
        <v>0</v>
      </c>
      <c r="J132" s="71">
        <f t="shared" si="50"/>
        <v>0</v>
      </c>
    </row>
    <row r="133" ht="21.95" customHeight="1" spans="1:10">
      <c r="A133" s="51" t="s">
        <v>123</v>
      </c>
      <c r="B133" s="52">
        <v>219.71</v>
      </c>
      <c r="C133" s="53">
        <f t="shared" si="57"/>
        <v>219.71</v>
      </c>
      <c r="D133" s="53">
        <f t="shared" si="51"/>
        <v>9.7</v>
      </c>
      <c r="E133" s="53">
        <f t="shared" si="52"/>
        <v>229.41</v>
      </c>
      <c r="F133" s="52">
        <v>154.72</v>
      </c>
      <c r="G133" s="53">
        <v>64.99</v>
      </c>
      <c r="H133" s="64">
        <f t="shared" si="48"/>
        <v>64.99</v>
      </c>
      <c r="I133">
        <f t="shared" si="49"/>
        <v>9.7</v>
      </c>
      <c r="J133" s="71">
        <f t="shared" si="50"/>
        <v>74.69</v>
      </c>
    </row>
    <row r="134" ht="21.95" customHeight="1" spans="1:10">
      <c r="A134" s="51" t="s">
        <v>124</v>
      </c>
      <c r="B134" s="52">
        <v>34.21</v>
      </c>
      <c r="C134" s="53">
        <f t="shared" si="57"/>
        <v>34.21</v>
      </c>
      <c r="D134" s="53">
        <f t="shared" si="51"/>
        <v>9.7</v>
      </c>
      <c r="E134" s="53">
        <f t="shared" si="52"/>
        <v>43.91</v>
      </c>
      <c r="F134" s="52"/>
      <c r="G134" s="53">
        <v>34.21</v>
      </c>
      <c r="H134" s="64">
        <f t="shared" si="48"/>
        <v>34.21</v>
      </c>
      <c r="I134">
        <f t="shared" si="49"/>
        <v>9.7</v>
      </c>
      <c r="J134" s="71">
        <f t="shared" si="50"/>
        <v>43.91</v>
      </c>
    </row>
    <row r="135" ht="21.95" customHeight="1" spans="1:10">
      <c r="A135" s="51" t="s">
        <v>125</v>
      </c>
      <c r="B135" s="52">
        <v>188.18</v>
      </c>
      <c r="C135" s="53">
        <f t="shared" si="57"/>
        <v>188.18</v>
      </c>
      <c r="D135" s="53">
        <f t="shared" si="51"/>
        <v>9.7</v>
      </c>
      <c r="E135" s="53">
        <f t="shared" si="52"/>
        <v>197.88</v>
      </c>
      <c r="F135" s="52"/>
      <c r="G135" s="53">
        <v>188.18</v>
      </c>
      <c r="H135" s="64">
        <f t="shared" si="48"/>
        <v>188.18</v>
      </c>
      <c r="I135">
        <f t="shared" si="49"/>
        <v>9.7</v>
      </c>
      <c r="J135" s="71">
        <f t="shared" si="50"/>
        <v>197.88</v>
      </c>
    </row>
    <row r="136" ht="21.95" customHeight="1" spans="1:10">
      <c r="A136" s="50" t="s">
        <v>126</v>
      </c>
      <c r="B136" s="49">
        <f t="shared" ref="B136:J136" si="59">SUM(B137:B138)</f>
        <v>1948.91</v>
      </c>
      <c r="C136" s="49">
        <f t="shared" si="59"/>
        <v>1936.81</v>
      </c>
      <c r="D136" s="49">
        <f t="shared" si="59"/>
        <v>48.5</v>
      </c>
      <c r="E136" s="49">
        <f t="shared" si="59"/>
        <v>1985.31</v>
      </c>
      <c r="F136" s="49">
        <f t="shared" si="59"/>
        <v>313.56</v>
      </c>
      <c r="G136" s="49">
        <f t="shared" si="59"/>
        <v>1635.35</v>
      </c>
      <c r="H136" s="49">
        <f t="shared" si="59"/>
        <v>1623.25</v>
      </c>
      <c r="I136" s="49">
        <f t="shared" si="59"/>
        <v>48.5</v>
      </c>
      <c r="J136" s="72">
        <f t="shared" si="59"/>
        <v>1671.75</v>
      </c>
    </row>
    <row r="137" ht="21.95" customHeight="1" spans="1:10">
      <c r="A137" s="51" t="s">
        <v>12</v>
      </c>
      <c r="B137" s="52">
        <v>1544.15</v>
      </c>
      <c r="C137" s="53">
        <f t="shared" ref="C137:C144" si="60">IF(B137&gt;20,B137,0)</f>
        <v>1544.15</v>
      </c>
      <c r="D137" s="53">
        <f t="shared" si="51"/>
        <v>9.7</v>
      </c>
      <c r="E137" s="53">
        <f t="shared" si="52"/>
        <v>1553.85</v>
      </c>
      <c r="F137" s="52">
        <v>130.81</v>
      </c>
      <c r="G137" s="53">
        <v>1413.34</v>
      </c>
      <c r="H137" s="64">
        <f t="shared" si="48"/>
        <v>1413.34</v>
      </c>
      <c r="I137">
        <f t="shared" si="49"/>
        <v>9.7</v>
      </c>
      <c r="J137" s="71">
        <f t="shared" si="50"/>
        <v>1423.04</v>
      </c>
    </row>
    <row r="138" ht="21.95" customHeight="1" spans="1:10">
      <c r="A138" s="54" t="s">
        <v>127</v>
      </c>
      <c r="B138" s="49">
        <f t="shared" ref="B138:J138" si="61">SUM(B139:B144)</f>
        <v>404.76</v>
      </c>
      <c r="C138" s="49">
        <f t="shared" si="61"/>
        <v>392.66</v>
      </c>
      <c r="D138" s="49">
        <f t="shared" si="61"/>
        <v>38.8</v>
      </c>
      <c r="E138" s="49">
        <f t="shared" si="61"/>
        <v>431.46</v>
      </c>
      <c r="F138" s="49">
        <f t="shared" si="61"/>
        <v>182.75</v>
      </c>
      <c r="G138" s="49">
        <f t="shared" si="61"/>
        <v>222.01</v>
      </c>
      <c r="H138" s="49">
        <f t="shared" si="61"/>
        <v>209.91</v>
      </c>
      <c r="I138" s="49">
        <f t="shared" si="61"/>
        <v>38.8</v>
      </c>
      <c r="J138" s="72">
        <f t="shared" si="61"/>
        <v>248.71</v>
      </c>
    </row>
    <row r="139" ht="21.95" customHeight="1" spans="1:10">
      <c r="A139" s="51" t="s">
        <v>128</v>
      </c>
      <c r="B139" s="52">
        <v>316.26</v>
      </c>
      <c r="C139" s="53">
        <f t="shared" si="60"/>
        <v>316.26</v>
      </c>
      <c r="D139" s="53">
        <f t="shared" ref="D139:D170" si="62">IF(C139&gt;20,9.7,0)</f>
        <v>9.7</v>
      </c>
      <c r="E139" s="53">
        <f t="shared" si="52"/>
        <v>325.96</v>
      </c>
      <c r="F139" s="52">
        <v>182.75</v>
      </c>
      <c r="G139" s="53">
        <v>133.51</v>
      </c>
      <c r="H139" s="64">
        <f t="shared" ref="H139:H168" si="63">IF(G139&gt;20,G139,0)</f>
        <v>133.51</v>
      </c>
      <c r="I139">
        <f t="shared" ref="I139:I168" si="64">IF(H139&gt;20,9.7,0)</f>
        <v>9.7</v>
      </c>
      <c r="J139" s="71">
        <f t="shared" ref="J139:J168" si="65">H139+I139</f>
        <v>143.21</v>
      </c>
    </row>
    <row r="140" ht="21.95" customHeight="1" spans="1:10">
      <c r="A140" s="51" t="s">
        <v>129</v>
      </c>
      <c r="B140" s="52">
        <v>8.55</v>
      </c>
      <c r="C140" s="53">
        <f t="shared" si="60"/>
        <v>0</v>
      </c>
      <c r="D140" s="53">
        <f t="shared" si="62"/>
        <v>0</v>
      </c>
      <c r="E140" s="53">
        <f t="shared" ref="E140:E170" si="66">C140+D140</f>
        <v>0</v>
      </c>
      <c r="F140" s="52"/>
      <c r="G140" s="53">
        <v>8.55</v>
      </c>
      <c r="H140" s="64">
        <f t="shared" si="63"/>
        <v>0</v>
      </c>
      <c r="I140">
        <f t="shared" si="64"/>
        <v>0</v>
      </c>
      <c r="J140" s="71">
        <f t="shared" si="65"/>
        <v>0</v>
      </c>
    </row>
    <row r="141" ht="21.95" customHeight="1" spans="1:10">
      <c r="A141" s="51" t="s">
        <v>130</v>
      </c>
      <c r="B141" s="52">
        <v>25.19</v>
      </c>
      <c r="C141" s="53">
        <f t="shared" si="60"/>
        <v>25.19</v>
      </c>
      <c r="D141" s="53">
        <f t="shared" si="62"/>
        <v>9.7</v>
      </c>
      <c r="E141" s="53">
        <f t="shared" si="66"/>
        <v>34.89</v>
      </c>
      <c r="F141" s="52"/>
      <c r="G141" s="53">
        <v>25.19</v>
      </c>
      <c r="H141" s="64">
        <f t="shared" si="63"/>
        <v>25.19</v>
      </c>
      <c r="I141">
        <f t="shared" si="64"/>
        <v>9.7</v>
      </c>
      <c r="J141" s="71">
        <f t="shared" si="65"/>
        <v>34.89</v>
      </c>
    </row>
    <row r="142" ht="21.95" customHeight="1" spans="1:10">
      <c r="A142" s="51" t="s">
        <v>131</v>
      </c>
      <c r="B142" s="52">
        <v>29.41</v>
      </c>
      <c r="C142" s="53">
        <f t="shared" si="60"/>
        <v>29.41</v>
      </c>
      <c r="D142" s="53">
        <f t="shared" si="62"/>
        <v>9.7</v>
      </c>
      <c r="E142" s="53">
        <f t="shared" si="66"/>
        <v>39.11</v>
      </c>
      <c r="F142" s="52"/>
      <c r="G142" s="53">
        <v>29.41</v>
      </c>
      <c r="H142" s="64">
        <f t="shared" si="63"/>
        <v>29.41</v>
      </c>
      <c r="I142">
        <f t="shared" si="64"/>
        <v>9.7</v>
      </c>
      <c r="J142" s="71">
        <f t="shared" si="65"/>
        <v>39.11</v>
      </c>
    </row>
    <row r="143" ht="21.95" customHeight="1" spans="1:10">
      <c r="A143" s="51" t="s">
        <v>132</v>
      </c>
      <c r="B143" s="52">
        <v>3.55</v>
      </c>
      <c r="C143" s="53">
        <f t="shared" si="60"/>
        <v>0</v>
      </c>
      <c r="D143" s="53">
        <f t="shared" si="62"/>
        <v>0</v>
      </c>
      <c r="E143" s="53">
        <f t="shared" si="66"/>
        <v>0</v>
      </c>
      <c r="F143" s="52"/>
      <c r="G143" s="53">
        <v>3.55</v>
      </c>
      <c r="H143" s="64">
        <f t="shared" si="63"/>
        <v>0</v>
      </c>
      <c r="I143">
        <f t="shared" si="64"/>
        <v>0</v>
      </c>
      <c r="J143" s="71">
        <f t="shared" si="65"/>
        <v>0</v>
      </c>
    </row>
    <row r="144" ht="21.95" customHeight="1" spans="1:10">
      <c r="A144" s="51" t="s">
        <v>133</v>
      </c>
      <c r="B144" s="52">
        <v>21.8</v>
      </c>
      <c r="C144" s="53">
        <f t="shared" si="60"/>
        <v>21.8</v>
      </c>
      <c r="D144" s="53">
        <f t="shared" si="62"/>
        <v>9.7</v>
      </c>
      <c r="E144" s="53">
        <f t="shared" si="66"/>
        <v>31.5</v>
      </c>
      <c r="F144" s="52"/>
      <c r="G144" s="53">
        <v>21.8</v>
      </c>
      <c r="H144" s="64">
        <f t="shared" si="63"/>
        <v>21.8</v>
      </c>
      <c r="I144">
        <f t="shared" si="64"/>
        <v>9.7</v>
      </c>
      <c r="J144" s="71">
        <f t="shared" si="65"/>
        <v>31.5</v>
      </c>
    </row>
    <row r="145" ht="21.95" customHeight="1" spans="1:10">
      <c r="A145" s="50" t="s">
        <v>134</v>
      </c>
      <c r="B145" s="49">
        <f t="shared" ref="B145:J145" si="67">SUM(B146:B147)</f>
        <v>303.11</v>
      </c>
      <c r="C145" s="49">
        <f t="shared" si="67"/>
        <v>259.61</v>
      </c>
      <c r="D145" s="49">
        <f t="shared" si="67"/>
        <v>29.1</v>
      </c>
      <c r="E145" s="49">
        <f t="shared" si="67"/>
        <v>288.71</v>
      </c>
      <c r="F145" s="49">
        <f t="shared" si="67"/>
        <v>0</v>
      </c>
      <c r="G145" s="49">
        <f t="shared" si="67"/>
        <v>303.11</v>
      </c>
      <c r="H145" s="49">
        <f t="shared" si="67"/>
        <v>259.61</v>
      </c>
      <c r="I145" s="49">
        <f t="shared" si="67"/>
        <v>29.1</v>
      </c>
      <c r="J145" s="72">
        <f t="shared" si="67"/>
        <v>288.71</v>
      </c>
    </row>
    <row r="146" ht="21.95" customHeight="1" spans="1:10">
      <c r="A146" s="51" t="s">
        <v>12</v>
      </c>
      <c r="B146" s="52">
        <v>207.83</v>
      </c>
      <c r="C146" s="53">
        <f t="shared" ref="C146:C153" si="68">IF(B146&gt;20,B146,0)</f>
        <v>207.83</v>
      </c>
      <c r="D146" s="53">
        <f t="shared" si="62"/>
        <v>9.7</v>
      </c>
      <c r="E146" s="53">
        <f t="shared" si="66"/>
        <v>217.53</v>
      </c>
      <c r="F146" s="52"/>
      <c r="G146" s="53">
        <v>207.83</v>
      </c>
      <c r="H146" s="64">
        <f t="shared" si="63"/>
        <v>207.83</v>
      </c>
      <c r="I146">
        <f t="shared" si="64"/>
        <v>9.7</v>
      </c>
      <c r="J146" s="71">
        <f t="shared" si="65"/>
        <v>217.53</v>
      </c>
    </row>
    <row r="147" ht="21.95" customHeight="1" spans="1:10">
      <c r="A147" s="54" t="s">
        <v>135</v>
      </c>
      <c r="B147" s="49">
        <f t="shared" ref="B147:J147" si="69">SUM(B148:B153)</f>
        <v>95.28</v>
      </c>
      <c r="C147" s="49">
        <f t="shared" si="69"/>
        <v>51.78</v>
      </c>
      <c r="D147" s="49">
        <f t="shared" si="69"/>
        <v>19.4</v>
      </c>
      <c r="E147" s="49">
        <f t="shared" si="69"/>
        <v>71.18</v>
      </c>
      <c r="F147" s="49">
        <f t="shared" si="69"/>
        <v>0</v>
      </c>
      <c r="G147" s="49">
        <f t="shared" si="69"/>
        <v>95.28</v>
      </c>
      <c r="H147" s="49">
        <f t="shared" si="69"/>
        <v>51.78</v>
      </c>
      <c r="I147" s="49">
        <f t="shared" si="69"/>
        <v>19.4</v>
      </c>
      <c r="J147" s="72">
        <f t="shared" si="69"/>
        <v>71.18</v>
      </c>
    </row>
    <row r="148" ht="21.95" customHeight="1" spans="1:10">
      <c r="A148" s="51" t="s">
        <v>136</v>
      </c>
      <c r="B148" s="52">
        <v>17.34</v>
      </c>
      <c r="C148" s="53">
        <f t="shared" si="68"/>
        <v>0</v>
      </c>
      <c r="D148" s="53">
        <f t="shared" si="62"/>
        <v>0</v>
      </c>
      <c r="E148" s="53">
        <f t="shared" si="66"/>
        <v>0</v>
      </c>
      <c r="F148" s="52"/>
      <c r="G148" s="53">
        <v>17.34</v>
      </c>
      <c r="H148" s="64">
        <f t="shared" si="63"/>
        <v>0</v>
      </c>
      <c r="I148">
        <f t="shared" si="64"/>
        <v>0</v>
      </c>
      <c r="J148" s="71">
        <f t="shared" si="65"/>
        <v>0</v>
      </c>
    </row>
    <row r="149" ht="21.95" customHeight="1" spans="1:10">
      <c r="A149" s="51" t="s">
        <v>137</v>
      </c>
      <c r="B149" s="52">
        <v>8.55</v>
      </c>
      <c r="C149" s="53">
        <f t="shared" si="68"/>
        <v>0</v>
      </c>
      <c r="D149" s="53">
        <f t="shared" si="62"/>
        <v>0</v>
      </c>
      <c r="E149" s="53">
        <f t="shared" si="66"/>
        <v>0</v>
      </c>
      <c r="F149" s="52"/>
      <c r="G149" s="53">
        <v>8.55</v>
      </c>
      <c r="H149" s="64">
        <f t="shared" si="63"/>
        <v>0</v>
      </c>
      <c r="I149">
        <f t="shared" si="64"/>
        <v>0</v>
      </c>
      <c r="J149" s="71">
        <f t="shared" si="65"/>
        <v>0</v>
      </c>
    </row>
    <row r="150" ht="21.95" customHeight="1" spans="1:10">
      <c r="A150" s="51" t="s">
        <v>138</v>
      </c>
      <c r="B150" s="52">
        <v>6.48</v>
      </c>
      <c r="C150" s="53">
        <f t="shared" si="68"/>
        <v>0</v>
      </c>
      <c r="D150" s="53">
        <f t="shared" si="62"/>
        <v>0</v>
      </c>
      <c r="E150" s="53">
        <f t="shared" si="66"/>
        <v>0</v>
      </c>
      <c r="F150" s="52"/>
      <c r="G150" s="53">
        <v>6.48</v>
      </c>
      <c r="H150" s="64">
        <f t="shared" si="63"/>
        <v>0</v>
      </c>
      <c r="I150">
        <f t="shared" si="64"/>
        <v>0</v>
      </c>
      <c r="J150" s="71">
        <f t="shared" si="65"/>
        <v>0</v>
      </c>
    </row>
    <row r="151" ht="21.95" customHeight="1" spans="1:10">
      <c r="A151" s="51" t="s">
        <v>139</v>
      </c>
      <c r="B151" s="52">
        <v>25.19</v>
      </c>
      <c r="C151" s="53">
        <f t="shared" si="68"/>
        <v>25.19</v>
      </c>
      <c r="D151" s="53">
        <f t="shared" si="62"/>
        <v>9.7</v>
      </c>
      <c r="E151" s="53">
        <f t="shared" si="66"/>
        <v>34.89</v>
      </c>
      <c r="F151" s="52"/>
      <c r="G151" s="53">
        <v>25.19</v>
      </c>
      <c r="H151" s="64">
        <f t="shared" si="63"/>
        <v>25.19</v>
      </c>
      <c r="I151">
        <f t="shared" si="64"/>
        <v>9.7</v>
      </c>
      <c r="J151" s="71">
        <f t="shared" si="65"/>
        <v>34.89</v>
      </c>
    </row>
    <row r="152" ht="21.95" customHeight="1" spans="1:10">
      <c r="A152" s="51" t="s">
        <v>140</v>
      </c>
      <c r="B152" s="52">
        <v>26.59</v>
      </c>
      <c r="C152" s="53">
        <f t="shared" si="68"/>
        <v>26.59</v>
      </c>
      <c r="D152" s="53">
        <f t="shared" si="62"/>
        <v>9.7</v>
      </c>
      <c r="E152" s="53">
        <f t="shared" si="66"/>
        <v>36.29</v>
      </c>
      <c r="F152" s="52"/>
      <c r="G152" s="53">
        <v>26.59</v>
      </c>
      <c r="H152" s="64">
        <f t="shared" si="63"/>
        <v>26.59</v>
      </c>
      <c r="I152">
        <f t="shared" si="64"/>
        <v>9.7</v>
      </c>
      <c r="J152" s="71">
        <f t="shared" si="65"/>
        <v>36.29</v>
      </c>
    </row>
    <row r="153" ht="21.95" customHeight="1" spans="1:10">
      <c r="A153" s="51" t="s">
        <v>141</v>
      </c>
      <c r="B153" s="52">
        <v>11.13</v>
      </c>
      <c r="C153" s="53">
        <f t="shared" si="68"/>
        <v>0</v>
      </c>
      <c r="D153" s="53">
        <f t="shared" si="62"/>
        <v>0</v>
      </c>
      <c r="E153" s="53">
        <f t="shared" si="66"/>
        <v>0</v>
      </c>
      <c r="F153" s="52"/>
      <c r="G153" s="53">
        <v>11.13</v>
      </c>
      <c r="H153" s="64">
        <f t="shared" si="63"/>
        <v>0</v>
      </c>
      <c r="I153">
        <f t="shared" si="64"/>
        <v>0</v>
      </c>
      <c r="J153" s="71">
        <f t="shared" si="65"/>
        <v>0</v>
      </c>
    </row>
    <row r="154" ht="21.95" customHeight="1" spans="1:10">
      <c r="A154" s="50" t="s">
        <v>142</v>
      </c>
      <c r="B154" s="49">
        <f t="shared" ref="B154:J154" si="70">SUM(B155:B156)</f>
        <v>1130.38</v>
      </c>
      <c r="C154" s="49">
        <f t="shared" si="70"/>
        <v>1110.5</v>
      </c>
      <c r="D154" s="49">
        <f t="shared" si="70"/>
        <v>29.1</v>
      </c>
      <c r="E154" s="49">
        <f t="shared" si="70"/>
        <v>1139.6</v>
      </c>
      <c r="F154" s="49">
        <f t="shared" si="70"/>
        <v>182.75</v>
      </c>
      <c r="G154" s="49">
        <f t="shared" si="70"/>
        <v>947.63</v>
      </c>
      <c r="H154" s="49">
        <f t="shared" si="70"/>
        <v>927.75</v>
      </c>
      <c r="I154" s="49">
        <f t="shared" si="70"/>
        <v>29.1</v>
      </c>
      <c r="J154" s="72">
        <f t="shared" si="70"/>
        <v>956.85</v>
      </c>
    </row>
    <row r="155" ht="21.95" customHeight="1" spans="1:10">
      <c r="A155" s="51" t="s">
        <v>12</v>
      </c>
      <c r="B155" s="52">
        <v>604.43</v>
      </c>
      <c r="C155" s="53">
        <f t="shared" ref="C155:C159" si="71">IF(B155&gt;20,B155,0)</f>
        <v>604.43</v>
      </c>
      <c r="D155" s="53">
        <f t="shared" si="62"/>
        <v>9.7</v>
      </c>
      <c r="E155" s="53">
        <f t="shared" si="66"/>
        <v>614.13</v>
      </c>
      <c r="F155" s="52">
        <v>182.75</v>
      </c>
      <c r="G155" s="53">
        <v>421.68</v>
      </c>
      <c r="H155" s="64">
        <f t="shared" si="63"/>
        <v>421.68</v>
      </c>
      <c r="I155">
        <f t="shared" si="64"/>
        <v>9.7</v>
      </c>
      <c r="J155" s="71">
        <f t="shared" si="65"/>
        <v>431.38</v>
      </c>
    </row>
    <row r="156" ht="21.95" customHeight="1" spans="1:10">
      <c r="A156" s="54" t="s">
        <v>143</v>
      </c>
      <c r="B156" s="49">
        <f t="shared" ref="B156:J156" si="72">SUM(B157:B159)</f>
        <v>525.95</v>
      </c>
      <c r="C156" s="49">
        <f t="shared" si="72"/>
        <v>506.07</v>
      </c>
      <c r="D156" s="49">
        <f t="shared" si="72"/>
        <v>19.4</v>
      </c>
      <c r="E156" s="49">
        <f t="shared" si="72"/>
        <v>525.47</v>
      </c>
      <c r="F156" s="49">
        <f t="shared" si="72"/>
        <v>0</v>
      </c>
      <c r="G156" s="49">
        <f t="shared" si="72"/>
        <v>525.95</v>
      </c>
      <c r="H156" s="49">
        <f t="shared" si="72"/>
        <v>506.07</v>
      </c>
      <c r="I156" s="49">
        <f t="shared" si="72"/>
        <v>19.4</v>
      </c>
      <c r="J156" s="72">
        <f t="shared" si="72"/>
        <v>525.47</v>
      </c>
    </row>
    <row r="157" ht="21.95" customHeight="1" spans="1:10">
      <c r="A157" s="51" t="s">
        <v>144</v>
      </c>
      <c r="B157" s="52">
        <v>481.14</v>
      </c>
      <c r="C157" s="53">
        <f t="shared" si="71"/>
        <v>481.14</v>
      </c>
      <c r="D157" s="53">
        <f t="shared" si="62"/>
        <v>9.7</v>
      </c>
      <c r="E157" s="53">
        <f t="shared" si="66"/>
        <v>490.84</v>
      </c>
      <c r="F157" s="52"/>
      <c r="G157" s="53">
        <v>481.14</v>
      </c>
      <c r="H157" s="64">
        <f t="shared" si="63"/>
        <v>481.14</v>
      </c>
      <c r="I157">
        <f t="shared" si="64"/>
        <v>9.7</v>
      </c>
      <c r="J157" s="71">
        <f t="shared" si="65"/>
        <v>490.84</v>
      </c>
    </row>
    <row r="158" ht="21.95" customHeight="1" spans="1:10">
      <c r="A158" s="51" t="s">
        <v>145</v>
      </c>
      <c r="B158" s="52">
        <v>24.93</v>
      </c>
      <c r="C158" s="53">
        <f t="shared" si="71"/>
        <v>24.93</v>
      </c>
      <c r="D158" s="53">
        <f t="shared" si="62"/>
        <v>9.7</v>
      </c>
      <c r="E158" s="53">
        <f t="shared" si="66"/>
        <v>34.63</v>
      </c>
      <c r="F158" s="52"/>
      <c r="G158" s="53">
        <v>24.93</v>
      </c>
      <c r="H158" s="64">
        <f t="shared" si="63"/>
        <v>24.93</v>
      </c>
      <c r="I158">
        <f t="shared" si="64"/>
        <v>9.7</v>
      </c>
      <c r="J158" s="71">
        <f t="shared" si="65"/>
        <v>34.63</v>
      </c>
    </row>
    <row r="159" ht="21.95" customHeight="1" spans="1:10">
      <c r="A159" s="51" t="s">
        <v>146</v>
      </c>
      <c r="B159" s="52">
        <v>19.88</v>
      </c>
      <c r="C159" s="53">
        <f t="shared" si="71"/>
        <v>0</v>
      </c>
      <c r="D159" s="53">
        <f t="shared" si="62"/>
        <v>0</v>
      </c>
      <c r="E159" s="53">
        <f t="shared" si="66"/>
        <v>0</v>
      </c>
      <c r="F159" s="52"/>
      <c r="G159" s="53">
        <v>19.88</v>
      </c>
      <c r="H159" s="64">
        <f t="shared" si="63"/>
        <v>0</v>
      </c>
      <c r="I159">
        <f t="shared" si="64"/>
        <v>0</v>
      </c>
      <c r="J159" s="71">
        <f t="shared" si="65"/>
        <v>0</v>
      </c>
    </row>
    <row r="160" ht="21.95" customHeight="1" spans="1:10">
      <c r="A160" s="50" t="s">
        <v>147</v>
      </c>
      <c r="B160" s="49">
        <f t="shared" ref="B160:J160" si="73">SUM(B161:B162)</f>
        <v>212.05</v>
      </c>
      <c r="C160" s="49">
        <f t="shared" si="73"/>
        <v>143.49</v>
      </c>
      <c r="D160" s="49">
        <f t="shared" si="73"/>
        <v>19.4</v>
      </c>
      <c r="E160" s="49">
        <f t="shared" si="73"/>
        <v>162.89</v>
      </c>
      <c r="F160" s="49">
        <f t="shared" si="73"/>
        <v>4.35</v>
      </c>
      <c r="G160" s="49">
        <f t="shared" si="73"/>
        <v>207.7</v>
      </c>
      <c r="H160" s="49">
        <f t="shared" si="73"/>
        <v>143.49</v>
      </c>
      <c r="I160" s="49">
        <f t="shared" si="73"/>
        <v>19.4</v>
      </c>
      <c r="J160" s="72">
        <f t="shared" si="73"/>
        <v>162.89</v>
      </c>
    </row>
    <row r="161" ht="21.95" customHeight="1" spans="1:10">
      <c r="A161" s="51" t="s">
        <v>12</v>
      </c>
      <c r="B161" s="52">
        <v>18.9</v>
      </c>
      <c r="C161" s="53">
        <f t="shared" ref="C161:C168" si="74">IF(B161&gt;20,B161,0)</f>
        <v>0</v>
      </c>
      <c r="D161" s="53">
        <f t="shared" si="62"/>
        <v>0</v>
      </c>
      <c r="E161" s="53">
        <f t="shared" si="66"/>
        <v>0</v>
      </c>
      <c r="F161" s="52"/>
      <c r="G161" s="53">
        <v>18.9</v>
      </c>
      <c r="H161" s="64">
        <f t="shared" si="63"/>
        <v>0</v>
      </c>
      <c r="I161">
        <f t="shared" si="64"/>
        <v>0</v>
      </c>
      <c r="J161" s="71">
        <f t="shared" si="65"/>
        <v>0</v>
      </c>
    </row>
    <row r="162" ht="21.95" customHeight="1" spans="1:10">
      <c r="A162" s="54" t="s">
        <v>148</v>
      </c>
      <c r="B162" s="49">
        <f t="shared" ref="B162:J162" si="75">SUM(B163:B168)</f>
        <v>193.15</v>
      </c>
      <c r="C162" s="49">
        <f t="shared" si="75"/>
        <v>143.49</v>
      </c>
      <c r="D162" s="49">
        <f t="shared" si="75"/>
        <v>19.4</v>
      </c>
      <c r="E162" s="49">
        <f t="shared" si="75"/>
        <v>162.89</v>
      </c>
      <c r="F162" s="49">
        <f t="shared" si="75"/>
        <v>4.35</v>
      </c>
      <c r="G162" s="49">
        <f t="shared" si="75"/>
        <v>188.8</v>
      </c>
      <c r="H162" s="49">
        <f t="shared" si="75"/>
        <v>143.49</v>
      </c>
      <c r="I162" s="49">
        <f t="shared" si="75"/>
        <v>19.4</v>
      </c>
      <c r="J162" s="72">
        <f t="shared" si="75"/>
        <v>162.89</v>
      </c>
    </row>
    <row r="163" ht="21.95" customHeight="1" spans="1:10">
      <c r="A163" s="51" t="s">
        <v>149</v>
      </c>
      <c r="B163" s="52">
        <v>19.13</v>
      </c>
      <c r="C163" s="53">
        <f t="shared" si="74"/>
        <v>0</v>
      </c>
      <c r="D163" s="53">
        <f t="shared" si="62"/>
        <v>0</v>
      </c>
      <c r="E163" s="53">
        <f t="shared" si="66"/>
        <v>0</v>
      </c>
      <c r="F163" s="52"/>
      <c r="G163" s="53">
        <v>19.13</v>
      </c>
      <c r="H163" s="64">
        <f t="shared" si="63"/>
        <v>0</v>
      </c>
      <c r="I163">
        <f t="shared" si="64"/>
        <v>0</v>
      </c>
      <c r="J163" s="71">
        <f t="shared" si="65"/>
        <v>0</v>
      </c>
    </row>
    <row r="164" ht="21.95" customHeight="1" spans="1:10">
      <c r="A164" s="51" t="s">
        <v>150</v>
      </c>
      <c r="B164" s="52">
        <v>7.23</v>
      </c>
      <c r="C164" s="53">
        <f t="shared" si="74"/>
        <v>0</v>
      </c>
      <c r="D164" s="53">
        <f t="shared" si="62"/>
        <v>0</v>
      </c>
      <c r="E164" s="53">
        <f t="shared" si="66"/>
        <v>0</v>
      </c>
      <c r="F164" s="52"/>
      <c r="G164" s="53">
        <v>7.23</v>
      </c>
      <c r="H164" s="64">
        <f t="shared" si="63"/>
        <v>0</v>
      </c>
      <c r="I164">
        <f t="shared" si="64"/>
        <v>0</v>
      </c>
      <c r="J164" s="71">
        <f t="shared" si="65"/>
        <v>0</v>
      </c>
    </row>
    <row r="165" ht="21.95" customHeight="1" spans="1:10">
      <c r="A165" s="51" t="s">
        <v>151</v>
      </c>
      <c r="B165" s="52">
        <v>17.7</v>
      </c>
      <c r="C165" s="53">
        <f t="shared" si="74"/>
        <v>0</v>
      </c>
      <c r="D165" s="53">
        <f t="shared" si="62"/>
        <v>0</v>
      </c>
      <c r="E165" s="53">
        <f t="shared" si="66"/>
        <v>0</v>
      </c>
      <c r="F165" s="52">
        <v>4.35</v>
      </c>
      <c r="G165" s="53">
        <v>13.35</v>
      </c>
      <c r="H165" s="64">
        <f t="shared" si="63"/>
        <v>0</v>
      </c>
      <c r="I165">
        <f t="shared" si="64"/>
        <v>0</v>
      </c>
      <c r="J165" s="71">
        <f t="shared" si="65"/>
        <v>0</v>
      </c>
    </row>
    <row r="166" ht="21.95" customHeight="1" spans="1:10">
      <c r="A166" s="51" t="s">
        <v>152</v>
      </c>
      <c r="B166" s="52">
        <v>108.1</v>
      </c>
      <c r="C166" s="53">
        <f t="shared" si="74"/>
        <v>108.1</v>
      </c>
      <c r="D166" s="53">
        <f t="shared" si="62"/>
        <v>9.7</v>
      </c>
      <c r="E166" s="53">
        <f t="shared" si="66"/>
        <v>117.8</v>
      </c>
      <c r="F166" s="52"/>
      <c r="G166" s="53">
        <v>108.1</v>
      </c>
      <c r="H166" s="64">
        <f t="shared" si="63"/>
        <v>108.1</v>
      </c>
      <c r="I166">
        <f t="shared" si="64"/>
        <v>9.7</v>
      </c>
      <c r="J166" s="71">
        <f t="shared" si="65"/>
        <v>117.8</v>
      </c>
    </row>
    <row r="167" ht="21.95" customHeight="1" spans="1:10">
      <c r="A167" s="51" t="s">
        <v>153</v>
      </c>
      <c r="B167" s="52">
        <v>35.39</v>
      </c>
      <c r="C167" s="53">
        <f t="shared" si="74"/>
        <v>35.39</v>
      </c>
      <c r="D167" s="53">
        <f t="shared" si="62"/>
        <v>9.7</v>
      </c>
      <c r="E167" s="53">
        <f t="shared" si="66"/>
        <v>45.09</v>
      </c>
      <c r="F167" s="52"/>
      <c r="G167" s="53">
        <v>35.39</v>
      </c>
      <c r="H167" s="64">
        <f t="shared" si="63"/>
        <v>35.39</v>
      </c>
      <c r="I167">
        <f t="shared" si="64"/>
        <v>9.7</v>
      </c>
      <c r="J167" s="71">
        <f t="shared" si="65"/>
        <v>45.09</v>
      </c>
    </row>
    <row r="168" ht="21.95" customHeight="1" spans="1:10">
      <c r="A168" s="51" t="s">
        <v>154</v>
      </c>
      <c r="B168" s="52">
        <v>5.6</v>
      </c>
      <c r="C168" s="53">
        <f t="shared" si="74"/>
        <v>0</v>
      </c>
      <c r="D168" s="53">
        <f t="shared" si="62"/>
        <v>0</v>
      </c>
      <c r="E168" s="53">
        <f t="shared" si="66"/>
        <v>0</v>
      </c>
      <c r="F168" s="52"/>
      <c r="G168" s="53">
        <v>5.6</v>
      </c>
      <c r="H168" s="64">
        <f t="shared" si="63"/>
        <v>0</v>
      </c>
      <c r="I168">
        <f t="shared" si="64"/>
        <v>0</v>
      </c>
      <c r="J168" s="71">
        <f t="shared" si="65"/>
        <v>0</v>
      </c>
    </row>
    <row r="169" ht="21.95" customHeight="1" spans="1:10">
      <c r="A169" s="50" t="s">
        <v>155</v>
      </c>
      <c r="B169" s="49">
        <f t="shared" ref="B169:J169" si="76">SUM(B170:B171)</f>
        <v>2086.48</v>
      </c>
      <c r="C169" s="49">
        <f t="shared" si="76"/>
        <v>2069.28</v>
      </c>
      <c r="D169" s="49">
        <f t="shared" si="76"/>
        <v>48.5</v>
      </c>
      <c r="E169" s="49">
        <f t="shared" si="76"/>
        <v>2117.78</v>
      </c>
      <c r="F169" s="49">
        <f t="shared" si="76"/>
        <v>365.5</v>
      </c>
      <c r="G169" s="49">
        <f t="shared" si="76"/>
        <v>1720.98</v>
      </c>
      <c r="H169" s="49">
        <f t="shared" si="76"/>
        <v>1703.78</v>
      </c>
      <c r="I169" s="49">
        <f t="shared" si="76"/>
        <v>48.5</v>
      </c>
      <c r="J169" s="72">
        <f t="shared" si="76"/>
        <v>1752.28</v>
      </c>
    </row>
    <row r="170" ht="21.95" customHeight="1" spans="1:10">
      <c r="A170" s="51" t="s">
        <v>12</v>
      </c>
      <c r="B170" s="52">
        <v>449.35</v>
      </c>
      <c r="C170" s="53">
        <f t="shared" ref="C170:C176" si="77">IF(B170&gt;20,B170,0)</f>
        <v>449.35</v>
      </c>
      <c r="D170" s="53">
        <f t="shared" si="62"/>
        <v>9.7</v>
      </c>
      <c r="E170" s="53">
        <f t="shared" si="66"/>
        <v>459.05</v>
      </c>
      <c r="F170" s="52">
        <v>182.75</v>
      </c>
      <c r="G170" s="53">
        <v>266.6</v>
      </c>
      <c r="H170" s="64">
        <f t="shared" ref="H170:H201" si="78">IF(G170&gt;20,G170,0)</f>
        <v>266.6</v>
      </c>
      <c r="I170">
        <f t="shared" ref="I170:I201" si="79">IF(H170&gt;20,9.7,0)</f>
        <v>9.7</v>
      </c>
      <c r="J170" s="71">
        <f t="shared" ref="J170:J201" si="80">H170+I170</f>
        <v>276.3</v>
      </c>
    </row>
    <row r="171" ht="21.95" customHeight="1" spans="1:10">
      <c r="A171" s="54" t="s">
        <v>156</v>
      </c>
      <c r="B171" s="49">
        <f t="shared" ref="B171:J171" si="81">SUM(B172:B176)</f>
        <v>1637.13</v>
      </c>
      <c r="C171" s="49">
        <f t="shared" si="81"/>
        <v>1619.93</v>
      </c>
      <c r="D171" s="49">
        <f t="shared" si="81"/>
        <v>38.8</v>
      </c>
      <c r="E171" s="49">
        <f t="shared" si="81"/>
        <v>1658.73</v>
      </c>
      <c r="F171" s="49">
        <f t="shared" si="81"/>
        <v>182.75</v>
      </c>
      <c r="G171" s="49">
        <f t="shared" si="81"/>
        <v>1454.38</v>
      </c>
      <c r="H171" s="49">
        <f t="shared" si="81"/>
        <v>1437.18</v>
      </c>
      <c r="I171" s="49">
        <f t="shared" si="81"/>
        <v>38.8</v>
      </c>
      <c r="J171" s="72">
        <f t="shared" si="81"/>
        <v>1475.98</v>
      </c>
    </row>
    <row r="172" ht="21.95" customHeight="1" spans="1:10">
      <c r="A172" s="51" t="s">
        <v>157</v>
      </c>
      <c r="B172" s="52">
        <v>326.22</v>
      </c>
      <c r="C172" s="53">
        <f t="shared" si="77"/>
        <v>326.22</v>
      </c>
      <c r="D172" s="53">
        <f t="shared" ref="D172:D207" si="82">IF(C172&gt;20,9.7,0)</f>
        <v>9.7</v>
      </c>
      <c r="E172" s="53">
        <f t="shared" ref="E172:E207" si="83">C172+D172</f>
        <v>335.92</v>
      </c>
      <c r="F172" s="52">
        <v>182.75</v>
      </c>
      <c r="G172" s="53">
        <v>143.47</v>
      </c>
      <c r="H172" s="64">
        <f t="shared" si="78"/>
        <v>143.47</v>
      </c>
      <c r="I172">
        <f t="shared" si="79"/>
        <v>9.7</v>
      </c>
      <c r="J172" s="71">
        <f t="shared" si="80"/>
        <v>153.17</v>
      </c>
    </row>
    <row r="173" ht="21.95" customHeight="1" spans="1:10">
      <c r="A173" s="51" t="s">
        <v>158</v>
      </c>
      <c r="B173" s="52">
        <v>17.2</v>
      </c>
      <c r="C173" s="53">
        <f t="shared" si="77"/>
        <v>0</v>
      </c>
      <c r="D173" s="53">
        <f t="shared" si="82"/>
        <v>0</v>
      </c>
      <c r="E173" s="53">
        <f t="shared" si="83"/>
        <v>0</v>
      </c>
      <c r="F173" s="52"/>
      <c r="G173" s="53">
        <v>17.2</v>
      </c>
      <c r="H173" s="64">
        <f t="shared" si="78"/>
        <v>0</v>
      </c>
      <c r="I173">
        <f t="shared" si="79"/>
        <v>0</v>
      </c>
      <c r="J173" s="71">
        <f t="shared" si="80"/>
        <v>0</v>
      </c>
    </row>
    <row r="174" ht="21.95" customHeight="1" spans="1:10">
      <c r="A174" s="51" t="s">
        <v>159</v>
      </c>
      <c r="B174" s="52">
        <v>412.08</v>
      </c>
      <c r="C174" s="53">
        <f t="shared" si="77"/>
        <v>412.08</v>
      </c>
      <c r="D174" s="53">
        <f t="shared" si="82"/>
        <v>9.7</v>
      </c>
      <c r="E174" s="53">
        <f t="shared" si="83"/>
        <v>421.78</v>
      </c>
      <c r="F174" s="52"/>
      <c r="G174" s="53">
        <v>412.08</v>
      </c>
      <c r="H174" s="64">
        <f t="shared" si="78"/>
        <v>412.08</v>
      </c>
      <c r="I174">
        <f t="shared" si="79"/>
        <v>9.7</v>
      </c>
      <c r="J174" s="71">
        <f t="shared" si="80"/>
        <v>421.78</v>
      </c>
    </row>
    <row r="175" ht="21.95" customHeight="1" spans="1:10">
      <c r="A175" s="51" t="s">
        <v>160</v>
      </c>
      <c r="B175" s="52">
        <v>835.85</v>
      </c>
      <c r="C175" s="53">
        <f t="shared" si="77"/>
        <v>835.85</v>
      </c>
      <c r="D175" s="53">
        <f t="shared" si="82"/>
        <v>9.7</v>
      </c>
      <c r="E175" s="53">
        <f t="shared" si="83"/>
        <v>845.55</v>
      </c>
      <c r="F175" s="52"/>
      <c r="G175" s="53">
        <v>835.85</v>
      </c>
      <c r="H175" s="64">
        <f t="shared" si="78"/>
        <v>835.85</v>
      </c>
      <c r="I175">
        <f t="shared" si="79"/>
        <v>9.7</v>
      </c>
      <c r="J175" s="71">
        <f t="shared" si="80"/>
        <v>845.55</v>
      </c>
    </row>
    <row r="176" ht="21.95" customHeight="1" spans="1:10">
      <c r="A176" s="51" t="s">
        <v>161</v>
      </c>
      <c r="B176" s="52">
        <v>45.78</v>
      </c>
      <c r="C176" s="53">
        <f t="shared" si="77"/>
        <v>45.78</v>
      </c>
      <c r="D176" s="53">
        <f t="shared" si="82"/>
        <v>9.7</v>
      </c>
      <c r="E176" s="53">
        <f t="shared" si="83"/>
        <v>55.48</v>
      </c>
      <c r="F176" s="52"/>
      <c r="G176" s="53">
        <v>45.78</v>
      </c>
      <c r="H176" s="64">
        <f t="shared" si="78"/>
        <v>45.78</v>
      </c>
      <c r="I176">
        <f t="shared" si="79"/>
        <v>9.7</v>
      </c>
      <c r="J176" s="71">
        <f t="shared" si="80"/>
        <v>55.48</v>
      </c>
    </row>
    <row r="177" ht="21.95" customHeight="1" spans="1:10">
      <c r="A177" s="50" t="s">
        <v>162</v>
      </c>
      <c r="B177" s="49">
        <f t="shared" ref="B177:J177" si="84">SUM(B178:B179)</f>
        <v>321.41</v>
      </c>
      <c r="C177" s="49">
        <f t="shared" si="84"/>
        <v>297.41</v>
      </c>
      <c r="D177" s="49">
        <f t="shared" si="84"/>
        <v>29.1</v>
      </c>
      <c r="E177" s="49">
        <f t="shared" si="84"/>
        <v>326.51</v>
      </c>
      <c r="F177" s="49">
        <f t="shared" si="84"/>
        <v>81.43</v>
      </c>
      <c r="G177" s="49">
        <f t="shared" si="84"/>
        <v>239.98</v>
      </c>
      <c r="H177" s="49">
        <f t="shared" si="84"/>
        <v>215.98</v>
      </c>
      <c r="I177" s="49">
        <f t="shared" si="84"/>
        <v>29.1</v>
      </c>
      <c r="J177" s="72">
        <f t="shared" si="84"/>
        <v>245.08</v>
      </c>
    </row>
    <row r="178" ht="21.95" customHeight="1" spans="1:10">
      <c r="A178" s="51" t="s">
        <v>12</v>
      </c>
      <c r="B178" s="52">
        <v>168.96</v>
      </c>
      <c r="C178" s="53">
        <f t="shared" ref="C178:C184" si="85">IF(B178&gt;20,B178,0)</f>
        <v>168.96</v>
      </c>
      <c r="D178" s="53">
        <f t="shared" si="82"/>
        <v>9.7</v>
      </c>
      <c r="E178" s="53">
        <f t="shared" si="83"/>
        <v>178.66</v>
      </c>
      <c r="F178" s="52">
        <v>17.15</v>
      </c>
      <c r="G178" s="53">
        <v>151.81</v>
      </c>
      <c r="H178" s="64">
        <f t="shared" si="78"/>
        <v>151.81</v>
      </c>
      <c r="I178">
        <f t="shared" si="79"/>
        <v>9.7</v>
      </c>
      <c r="J178" s="71">
        <f t="shared" si="80"/>
        <v>161.51</v>
      </c>
    </row>
    <row r="179" ht="21.95" customHeight="1" spans="1:10">
      <c r="A179" s="54" t="s">
        <v>163</v>
      </c>
      <c r="B179" s="49">
        <f t="shared" ref="B179:J179" si="86">SUM(B180:B184)</f>
        <v>152.45</v>
      </c>
      <c r="C179" s="49">
        <f t="shared" si="86"/>
        <v>128.45</v>
      </c>
      <c r="D179" s="49">
        <f t="shared" si="86"/>
        <v>19.4</v>
      </c>
      <c r="E179" s="49">
        <f t="shared" si="86"/>
        <v>147.85</v>
      </c>
      <c r="F179" s="49">
        <f t="shared" si="86"/>
        <v>64.28</v>
      </c>
      <c r="G179" s="49">
        <f t="shared" si="86"/>
        <v>88.17</v>
      </c>
      <c r="H179" s="49">
        <f t="shared" si="86"/>
        <v>64.17</v>
      </c>
      <c r="I179" s="49">
        <f t="shared" si="86"/>
        <v>19.4</v>
      </c>
      <c r="J179" s="72">
        <f t="shared" si="86"/>
        <v>83.57</v>
      </c>
    </row>
    <row r="180" ht="21.95" customHeight="1" spans="1:10">
      <c r="A180" s="51" t="s">
        <v>164</v>
      </c>
      <c r="B180" s="52">
        <v>55.55</v>
      </c>
      <c r="C180" s="53">
        <f t="shared" si="85"/>
        <v>55.55</v>
      </c>
      <c r="D180" s="53">
        <f t="shared" si="82"/>
        <v>9.7</v>
      </c>
      <c r="E180" s="53">
        <f t="shared" si="83"/>
        <v>65.25</v>
      </c>
      <c r="F180" s="52"/>
      <c r="G180" s="53">
        <v>55.55</v>
      </c>
      <c r="H180" s="64">
        <f t="shared" si="78"/>
        <v>55.55</v>
      </c>
      <c r="I180">
        <f t="shared" si="79"/>
        <v>9.7</v>
      </c>
      <c r="J180" s="71">
        <f t="shared" si="80"/>
        <v>65.25</v>
      </c>
    </row>
    <row r="181" ht="21.95" customHeight="1" spans="1:10">
      <c r="A181" s="51" t="s">
        <v>165</v>
      </c>
      <c r="B181" s="60">
        <v>72.9</v>
      </c>
      <c r="C181" s="53">
        <f t="shared" si="85"/>
        <v>72.9</v>
      </c>
      <c r="D181" s="53">
        <f t="shared" si="82"/>
        <v>9.7</v>
      </c>
      <c r="E181" s="53">
        <f t="shared" si="83"/>
        <v>82.6</v>
      </c>
      <c r="F181" s="60">
        <v>64.28</v>
      </c>
      <c r="G181" s="60">
        <v>8.62</v>
      </c>
      <c r="H181" s="73">
        <v>8.62</v>
      </c>
      <c r="I181" s="75">
        <v>9.7</v>
      </c>
      <c r="J181" s="71">
        <f t="shared" si="80"/>
        <v>18.32</v>
      </c>
    </row>
    <row r="182" ht="21.95" customHeight="1" spans="1:10">
      <c r="A182" s="51" t="s">
        <v>166</v>
      </c>
      <c r="B182" s="52">
        <v>0.59</v>
      </c>
      <c r="C182" s="53">
        <f t="shared" si="85"/>
        <v>0</v>
      </c>
      <c r="D182" s="53">
        <f t="shared" si="82"/>
        <v>0</v>
      </c>
      <c r="E182" s="53">
        <f t="shared" si="83"/>
        <v>0</v>
      </c>
      <c r="F182" s="52"/>
      <c r="G182" s="53">
        <v>0.59</v>
      </c>
      <c r="H182" s="64">
        <f t="shared" si="78"/>
        <v>0</v>
      </c>
      <c r="I182">
        <f t="shared" si="79"/>
        <v>0</v>
      </c>
      <c r="J182" s="71">
        <f t="shared" si="80"/>
        <v>0</v>
      </c>
    </row>
    <row r="183" ht="21.95" customHeight="1" spans="1:10">
      <c r="A183" s="51" t="s">
        <v>167</v>
      </c>
      <c r="B183" s="52">
        <v>6.48</v>
      </c>
      <c r="C183" s="53">
        <f t="shared" si="85"/>
        <v>0</v>
      </c>
      <c r="D183" s="53">
        <f t="shared" si="82"/>
        <v>0</v>
      </c>
      <c r="E183" s="53">
        <f t="shared" si="83"/>
        <v>0</v>
      </c>
      <c r="F183" s="52"/>
      <c r="G183" s="53">
        <v>6.48</v>
      </c>
      <c r="H183" s="64">
        <f t="shared" si="78"/>
        <v>0</v>
      </c>
      <c r="I183">
        <f t="shared" si="79"/>
        <v>0</v>
      </c>
      <c r="J183" s="71">
        <f t="shared" si="80"/>
        <v>0</v>
      </c>
    </row>
    <row r="184" ht="21.95" customHeight="1" spans="1:10">
      <c r="A184" s="51" t="s">
        <v>168</v>
      </c>
      <c r="B184" s="52">
        <v>16.93</v>
      </c>
      <c r="C184" s="53">
        <f t="shared" si="85"/>
        <v>0</v>
      </c>
      <c r="D184" s="53">
        <f t="shared" si="82"/>
        <v>0</v>
      </c>
      <c r="E184" s="53">
        <f t="shared" si="83"/>
        <v>0</v>
      </c>
      <c r="F184" s="52"/>
      <c r="G184" s="53">
        <v>16.93</v>
      </c>
      <c r="H184" s="64">
        <f t="shared" si="78"/>
        <v>0</v>
      </c>
      <c r="I184">
        <f t="shared" si="79"/>
        <v>0</v>
      </c>
      <c r="J184" s="71">
        <f t="shared" si="80"/>
        <v>0</v>
      </c>
    </row>
    <row r="185" ht="21.95" customHeight="1" spans="1:10">
      <c r="A185" s="50" t="s">
        <v>169</v>
      </c>
      <c r="B185" s="49">
        <f t="shared" ref="B185:J186" si="87">SUM(B186)</f>
        <v>6.48</v>
      </c>
      <c r="C185" s="49">
        <f t="shared" si="87"/>
        <v>0</v>
      </c>
      <c r="D185" s="49">
        <f t="shared" si="87"/>
        <v>0</v>
      </c>
      <c r="E185" s="49">
        <f t="shared" si="87"/>
        <v>0</v>
      </c>
      <c r="F185" s="49">
        <f t="shared" si="87"/>
        <v>0</v>
      </c>
      <c r="G185" s="49">
        <f t="shared" si="87"/>
        <v>6.48</v>
      </c>
      <c r="H185" s="49">
        <f t="shared" si="87"/>
        <v>0</v>
      </c>
      <c r="I185" s="49">
        <f t="shared" si="87"/>
        <v>0</v>
      </c>
      <c r="J185" s="72">
        <f t="shared" si="87"/>
        <v>0</v>
      </c>
    </row>
    <row r="186" ht="21.95" customHeight="1" spans="1:10">
      <c r="A186" s="54" t="s">
        <v>170</v>
      </c>
      <c r="B186" s="49">
        <f t="shared" si="87"/>
        <v>6.48</v>
      </c>
      <c r="C186" s="49">
        <f t="shared" si="87"/>
        <v>0</v>
      </c>
      <c r="D186" s="49">
        <f t="shared" si="87"/>
        <v>0</v>
      </c>
      <c r="E186" s="49">
        <f t="shared" si="87"/>
        <v>0</v>
      </c>
      <c r="F186" s="49">
        <f t="shared" si="87"/>
        <v>0</v>
      </c>
      <c r="G186" s="49">
        <f t="shared" si="87"/>
        <v>6.48</v>
      </c>
      <c r="H186" s="49">
        <f t="shared" si="87"/>
        <v>0</v>
      </c>
      <c r="I186" s="49">
        <f t="shared" si="87"/>
        <v>0</v>
      </c>
      <c r="J186" s="72">
        <f t="shared" si="87"/>
        <v>0</v>
      </c>
    </row>
    <row r="187" ht="21.95" customHeight="1" spans="1:10">
      <c r="A187" s="51" t="s">
        <v>171</v>
      </c>
      <c r="B187" s="52">
        <v>6.48</v>
      </c>
      <c r="C187" s="53">
        <f t="shared" ref="C187:C192" si="88">IF(B187&gt;20,B187,0)</f>
        <v>0</v>
      </c>
      <c r="D187" s="53">
        <f t="shared" si="82"/>
        <v>0</v>
      </c>
      <c r="E187" s="53">
        <f t="shared" si="83"/>
        <v>0</v>
      </c>
      <c r="F187" s="52"/>
      <c r="G187" s="53">
        <v>6.48</v>
      </c>
      <c r="H187" s="64">
        <f t="shared" si="78"/>
        <v>0</v>
      </c>
      <c r="I187">
        <f t="shared" si="79"/>
        <v>0</v>
      </c>
      <c r="J187" s="71">
        <f t="shared" si="80"/>
        <v>0</v>
      </c>
    </row>
    <row r="188" ht="21.95" customHeight="1" spans="1:10">
      <c r="A188" s="50" t="s">
        <v>172</v>
      </c>
      <c r="B188" s="49">
        <f t="shared" ref="B188:J189" si="89">SUM(B189)</f>
        <v>10.1</v>
      </c>
      <c r="C188" s="49">
        <f t="shared" si="89"/>
        <v>0</v>
      </c>
      <c r="D188" s="49">
        <f t="shared" si="89"/>
        <v>0</v>
      </c>
      <c r="E188" s="49">
        <f t="shared" si="89"/>
        <v>0</v>
      </c>
      <c r="F188" s="49">
        <f t="shared" si="89"/>
        <v>0</v>
      </c>
      <c r="G188" s="49">
        <f t="shared" si="89"/>
        <v>10.1</v>
      </c>
      <c r="H188" s="49">
        <f t="shared" si="89"/>
        <v>0</v>
      </c>
      <c r="I188" s="49">
        <f t="shared" si="89"/>
        <v>0</v>
      </c>
      <c r="J188" s="72">
        <f t="shared" si="89"/>
        <v>0</v>
      </c>
    </row>
    <row r="189" ht="21.95" customHeight="1" spans="1:10">
      <c r="A189" s="54" t="s">
        <v>173</v>
      </c>
      <c r="B189" s="49">
        <f t="shared" si="89"/>
        <v>10.1</v>
      </c>
      <c r="C189" s="49">
        <f t="shared" si="89"/>
        <v>0</v>
      </c>
      <c r="D189" s="49">
        <f t="shared" si="89"/>
        <v>0</v>
      </c>
      <c r="E189" s="49">
        <f t="shared" si="89"/>
        <v>0</v>
      </c>
      <c r="F189" s="49">
        <f t="shared" si="89"/>
        <v>0</v>
      </c>
      <c r="G189" s="49">
        <f t="shared" si="89"/>
        <v>10.1</v>
      </c>
      <c r="H189" s="49">
        <f t="shared" si="89"/>
        <v>0</v>
      </c>
      <c r="I189" s="49">
        <f t="shared" si="89"/>
        <v>0</v>
      </c>
      <c r="J189" s="72">
        <f t="shared" si="89"/>
        <v>0</v>
      </c>
    </row>
    <row r="190" ht="21.95" customHeight="1" spans="1:10">
      <c r="A190" s="51" t="s">
        <v>174</v>
      </c>
      <c r="B190" s="52">
        <v>10.1</v>
      </c>
      <c r="C190" s="53">
        <f t="shared" si="88"/>
        <v>0</v>
      </c>
      <c r="D190" s="53">
        <f t="shared" si="82"/>
        <v>0</v>
      </c>
      <c r="E190" s="53">
        <f t="shared" si="83"/>
        <v>0</v>
      </c>
      <c r="F190" s="52"/>
      <c r="G190" s="53">
        <v>10.1</v>
      </c>
      <c r="H190" s="64">
        <f t="shared" si="78"/>
        <v>0</v>
      </c>
      <c r="I190">
        <f t="shared" si="79"/>
        <v>0</v>
      </c>
      <c r="J190" s="71">
        <f t="shared" si="80"/>
        <v>0</v>
      </c>
    </row>
    <row r="191" ht="21.95" customHeight="1" spans="1:10">
      <c r="A191" s="50" t="s">
        <v>175</v>
      </c>
      <c r="B191" s="49">
        <f t="shared" ref="B191:J191" si="90">SUM(B192:B193)</f>
        <v>2199.09</v>
      </c>
      <c r="C191" s="49">
        <f t="shared" si="90"/>
        <v>2122.86</v>
      </c>
      <c r="D191" s="49">
        <f t="shared" si="90"/>
        <v>38.8</v>
      </c>
      <c r="E191" s="49">
        <f t="shared" si="90"/>
        <v>2160.22</v>
      </c>
      <c r="F191" s="49">
        <f t="shared" si="90"/>
        <v>307.54</v>
      </c>
      <c r="G191" s="49">
        <f t="shared" si="90"/>
        <v>1891.55</v>
      </c>
      <c r="H191" s="49">
        <f t="shared" si="90"/>
        <v>1815.32</v>
      </c>
      <c r="I191" s="49">
        <f t="shared" si="90"/>
        <v>38.8</v>
      </c>
      <c r="J191" s="72">
        <f t="shared" si="90"/>
        <v>1852.68</v>
      </c>
    </row>
    <row r="192" ht="21.95" customHeight="1" spans="1:10">
      <c r="A192" s="61" t="s">
        <v>176</v>
      </c>
      <c r="B192" s="53">
        <v>7.67</v>
      </c>
      <c r="C192" s="53">
        <f t="shared" si="88"/>
        <v>0</v>
      </c>
      <c r="D192" s="53">
        <f t="shared" si="82"/>
        <v>0</v>
      </c>
      <c r="E192" s="53">
        <f t="shared" si="83"/>
        <v>0</v>
      </c>
      <c r="F192" s="53"/>
      <c r="G192" s="53">
        <v>7.67</v>
      </c>
      <c r="H192" s="64">
        <f t="shared" si="78"/>
        <v>0</v>
      </c>
      <c r="I192">
        <f t="shared" si="79"/>
        <v>0</v>
      </c>
      <c r="J192" s="71">
        <f t="shared" si="80"/>
        <v>0</v>
      </c>
    </row>
    <row r="193" ht="21.95" customHeight="1" spans="1:10">
      <c r="A193" s="54" t="s">
        <v>177</v>
      </c>
      <c r="B193" s="49">
        <f t="shared" ref="B193:J193" si="91">SUM(B194:B207)</f>
        <v>2191.42</v>
      </c>
      <c r="C193" s="49">
        <f t="shared" si="91"/>
        <v>2122.86</v>
      </c>
      <c r="D193" s="49">
        <f t="shared" si="91"/>
        <v>38.8</v>
      </c>
      <c r="E193" s="49">
        <f t="shared" si="91"/>
        <v>2160.22</v>
      </c>
      <c r="F193" s="49">
        <f t="shared" si="91"/>
        <v>307.54</v>
      </c>
      <c r="G193" s="49">
        <f t="shared" si="91"/>
        <v>1883.88</v>
      </c>
      <c r="H193" s="49">
        <f t="shared" si="91"/>
        <v>1815.32</v>
      </c>
      <c r="I193" s="49">
        <f t="shared" si="91"/>
        <v>38.8</v>
      </c>
      <c r="J193" s="72">
        <f t="shared" si="91"/>
        <v>1852.68</v>
      </c>
    </row>
    <row r="194" ht="21.95" customHeight="1" spans="1:10">
      <c r="A194" s="51" t="s">
        <v>178</v>
      </c>
      <c r="B194" s="52">
        <v>1873.76</v>
      </c>
      <c r="C194" s="53">
        <f t="shared" ref="C194:C207" si="92">IF(B194&gt;20,B194,0)</f>
        <v>1873.76</v>
      </c>
      <c r="D194" s="53">
        <f t="shared" si="82"/>
        <v>9.7</v>
      </c>
      <c r="E194" s="53">
        <f>C194+D194-1.44</f>
        <v>1882.02</v>
      </c>
      <c r="F194" s="52">
        <v>307.54</v>
      </c>
      <c r="G194" s="53">
        <v>1566.22</v>
      </c>
      <c r="H194" s="64">
        <f t="shared" si="78"/>
        <v>1566.22</v>
      </c>
      <c r="I194">
        <f t="shared" si="79"/>
        <v>9.7</v>
      </c>
      <c r="J194" s="71">
        <f>H194+I194-1.44</f>
        <v>1574.48</v>
      </c>
    </row>
    <row r="195" ht="21.95" customHeight="1" spans="1:10">
      <c r="A195" s="51" t="s">
        <v>179</v>
      </c>
      <c r="B195" s="52">
        <v>6.48</v>
      </c>
      <c r="C195" s="53">
        <f t="shared" si="92"/>
        <v>0</v>
      </c>
      <c r="D195" s="53">
        <f t="shared" si="82"/>
        <v>0</v>
      </c>
      <c r="E195" s="53">
        <f t="shared" si="83"/>
        <v>0</v>
      </c>
      <c r="F195" s="52"/>
      <c r="G195" s="53">
        <v>6.48</v>
      </c>
      <c r="H195" s="64">
        <f t="shared" si="78"/>
        <v>0</v>
      </c>
      <c r="I195">
        <f t="shared" si="79"/>
        <v>0</v>
      </c>
      <c r="J195" s="71">
        <f t="shared" si="80"/>
        <v>0</v>
      </c>
    </row>
    <row r="196" ht="21.95" customHeight="1" spans="1:10">
      <c r="A196" s="51" t="s">
        <v>180</v>
      </c>
      <c r="B196" s="52">
        <v>7.96</v>
      </c>
      <c r="C196" s="53">
        <f t="shared" si="92"/>
        <v>0</v>
      </c>
      <c r="D196" s="53">
        <f t="shared" si="82"/>
        <v>0</v>
      </c>
      <c r="E196" s="53">
        <f t="shared" si="83"/>
        <v>0</v>
      </c>
      <c r="F196" s="52"/>
      <c r="G196" s="53">
        <v>7.96</v>
      </c>
      <c r="H196" s="64">
        <f t="shared" si="78"/>
        <v>0</v>
      </c>
      <c r="I196">
        <f t="shared" si="79"/>
        <v>0</v>
      </c>
      <c r="J196" s="71">
        <f t="shared" si="80"/>
        <v>0</v>
      </c>
    </row>
    <row r="197" ht="21.95" customHeight="1" spans="1:10">
      <c r="A197" s="51" t="s">
        <v>181</v>
      </c>
      <c r="B197" s="52">
        <v>6.48</v>
      </c>
      <c r="C197" s="53">
        <f t="shared" si="92"/>
        <v>0</v>
      </c>
      <c r="D197" s="53">
        <f t="shared" si="82"/>
        <v>0</v>
      </c>
      <c r="E197" s="53">
        <f t="shared" si="83"/>
        <v>0</v>
      </c>
      <c r="F197" s="52"/>
      <c r="G197" s="53">
        <v>6.48</v>
      </c>
      <c r="H197" s="64">
        <f t="shared" si="78"/>
        <v>0</v>
      </c>
      <c r="I197">
        <f t="shared" si="79"/>
        <v>0</v>
      </c>
      <c r="J197" s="71">
        <f t="shared" si="80"/>
        <v>0</v>
      </c>
    </row>
    <row r="198" ht="21.95" customHeight="1" spans="1:10">
      <c r="A198" s="51" t="s">
        <v>182</v>
      </c>
      <c r="B198" s="52">
        <v>1.48</v>
      </c>
      <c r="C198" s="53">
        <f t="shared" si="92"/>
        <v>0</v>
      </c>
      <c r="D198" s="53">
        <f t="shared" si="82"/>
        <v>0</v>
      </c>
      <c r="E198" s="53">
        <f t="shared" si="83"/>
        <v>0</v>
      </c>
      <c r="F198" s="52"/>
      <c r="G198" s="53">
        <v>1.48</v>
      </c>
      <c r="H198" s="64">
        <f t="shared" si="78"/>
        <v>0</v>
      </c>
      <c r="I198">
        <f t="shared" si="79"/>
        <v>0</v>
      </c>
      <c r="J198" s="71">
        <f t="shared" si="80"/>
        <v>0</v>
      </c>
    </row>
    <row r="199" ht="21.95" customHeight="1" spans="1:10">
      <c r="A199" s="51" t="s">
        <v>183</v>
      </c>
      <c r="B199" s="52">
        <v>32.43</v>
      </c>
      <c r="C199" s="53">
        <f t="shared" si="92"/>
        <v>32.43</v>
      </c>
      <c r="D199" s="53">
        <f t="shared" si="82"/>
        <v>9.7</v>
      </c>
      <c r="E199" s="53">
        <f t="shared" si="83"/>
        <v>42.13</v>
      </c>
      <c r="F199" s="52"/>
      <c r="G199" s="53">
        <v>32.43</v>
      </c>
      <c r="H199" s="64">
        <f t="shared" si="78"/>
        <v>32.43</v>
      </c>
      <c r="I199">
        <f t="shared" si="79"/>
        <v>9.7</v>
      </c>
      <c r="J199" s="71">
        <f t="shared" si="80"/>
        <v>42.13</v>
      </c>
    </row>
    <row r="200" ht="21.95" customHeight="1" spans="1:10">
      <c r="A200" s="51" t="s">
        <v>184</v>
      </c>
      <c r="B200" s="52">
        <v>7.96</v>
      </c>
      <c r="C200" s="53">
        <f t="shared" si="92"/>
        <v>0</v>
      </c>
      <c r="D200" s="53">
        <f t="shared" si="82"/>
        <v>0</v>
      </c>
      <c r="E200" s="53">
        <f t="shared" si="83"/>
        <v>0</v>
      </c>
      <c r="F200" s="52"/>
      <c r="G200" s="53">
        <v>7.96</v>
      </c>
      <c r="H200" s="64">
        <f t="shared" si="78"/>
        <v>0</v>
      </c>
      <c r="I200">
        <f t="shared" si="79"/>
        <v>0</v>
      </c>
      <c r="J200" s="71">
        <f t="shared" si="80"/>
        <v>0</v>
      </c>
    </row>
    <row r="201" ht="21.95" customHeight="1" spans="1:10">
      <c r="A201" s="51" t="s">
        <v>185</v>
      </c>
      <c r="B201" s="52">
        <v>5.6</v>
      </c>
      <c r="C201" s="53">
        <f t="shared" si="92"/>
        <v>0</v>
      </c>
      <c r="D201" s="53">
        <f t="shared" si="82"/>
        <v>0</v>
      </c>
      <c r="E201" s="53">
        <f t="shared" si="83"/>
        <v>0</v>
      </c>
      <c r="F201" s="52"/>
      <c r="G201" s="53">
        <v>5.6</v>
      </c>
      <c r="H201" s="64">
        <f t="shared" si="78"/>
        <v>0</v>
      </c>
      <c r="I201">
        <f t="shared" si="79"/>
        <v>0</v>
      </c>
      <c r="J201" s="71">
        <f t="shared" si="80"/>
        <v>0</v>
      </c>
    </row>
    <row r="202" ht="21.95" customHeight="1" spans="1:10">
      <c r="A202" s="51" t="s">
        <v>186</v>
      </c>
      <c r="B202" s="52">
        <v>7.96</v>
      </c>
      <c r="C202" s="53">
        <f t="shared" si="92"/>
        <v>0</v>
      </c>
      <c r="D202" s="53">
        <f t="shared" si="82"/>
        <v>0</v>
      </c>
      <c r="E202" s="53">
        <f t="shared" si="83"/>
        <v>0</v>
      </c>
      <c r="F202" s="52"/>
      <c r="G202" s="53">
        <v>7.96</v>
      </c>
      <c r="H202" s="64">
        <f t="shared" ref="H202:H207" si="93">IF(G202&gt;20,G202,0)</f>
        <v>0</v>
      </c>
      <c r="I202">
        <f t="shared" ref="I202:I207" si="94">IF(H202&gt;20,9.7,0)</f>
        <v>0</v>
      </c>
      <c r="J202" s="71">
        <f t="shared" ref="J202:J207" si="95">H202+I202</f>
        <v>0</v>
      </c>
    </row>
    <row r="203" ht="21.95" customHeight="1" spans="1:10">
      <c r="A203" s="51" t="s">
        <v>187</v>
      </c>
      <c r="B203" s="52">
        <v>25.19</v>
      </c>
      <c r="C203" s="53">
        <f t="shared" si="92"/>
        <v>25.19</v>
      </c>
      <c r="D203" s="53">
        <f t="shared" si="82"/>
        <v>9.7</v>
      </c>
      <c r="E203" s="53">
        <f t="shared" si="83"/>
        <v>34.89</v>
      </c>
      <c r="F203" s="52"/>
      <c r="G203" s="53">
        <v>25.19</v>
      </c>
      <c r="H203" s="64">
        <f t="shared" si="93"/>
        <v>25.19</v>
      </c>
      <c r="I203">
        <f t="shared" si="94"/>
        <v>9.7</v>
      </c>
      <c r="J203" s="71">
        <f t="shared" si="95"/>
        <v>34.89</v>
      </c>
    </row>
    <row r="204" ht="21.95" customHeight="1" spans="1:10">
      <c r="A204" s="51" t="s">
        <v>188</v>
      </c>
      <c r="B204" s="52">
        <v>8.13</v>
      </c>
      <c r="C204" s="53">
        <f t="shared" si="92"/>
        <v>0</v>
      </c>
      <c r="D204" s="53">
        <f t="shared" si="82"/>
        <v>0</v>
      </c>
      <c r="E204" s="53">
        <f t="shared" si="83"/>
        <v>0</v>
      </c>
      <c r="F204" s="52"/>
      <c r="G204" s="53">
        <v>8.13</v>
      </c>
      <c r="H204" s="64">
        <f t="shared" si="93"/>
        <v>0</v>
      </c>
      <c r="I204">
        <f t="shared" si="94"/>
        <v>0</v>
      </c>
      <c r="J204" s="71">
        <f t="shared" si="95"/>
        <v>0</v>
      </c>
    </row>
    <row r="205" ht="21.95" customHeight="1" spans="1:10">
      <c r="A205" s="51" t="s">
        <v>189</v>
      </c>
      <c r="B205" s="52">
        <v>7.96</v>
      </c>
      <c r="C205" s="53">
        <f t="shared" si="92"/>
        <v>0</v>
      </c>
      <c r="D205" s="53">
        <f t="shared" si="82"/>
        <v>0</v>
      </c>
      <c r="E205" s="53">
        <f t="shared" si="83"/>
        <v>0</v>
      </c>
      <c r="F205" s="52"/>
      <c r="G205" s="53">
        <v>7.96</v>
      </c>
      <c r="H205" s="64">
        <f t="shared" si="93"/>
        <v>0</v>
      </c>
      <c r="I205">
        <f t="shared" si="94"/>
        <v>0</v>
      </c>
      <c r="J205" s="71">
        <f t="shared" si="95"/>
        <v>0</v>
      </c>
    </row>
    <row r="206" ht="21.95" customHeight="1" spans="1:10">
      <c r="A206" s="51" t="s">
        <v>190</v>
      </c>
      <c r="B206" s="52">
        <v>8.55</v>
      </c>
      <c r="C206" s="53">
        <f t="shared" si="92"/>
        <v>0</v>
      </c>
      <c r="D206" s="53">
        <f t="shared" si="82"/>
        <v>0</v>
      </c>
      <c r="E206" s="53">
        <f t="shared" si="83"/>
        <v>0</v>
      </c>
      <c r="F206" s="52"/>
      <c r="G206" s="53">
        <v>8.55</v>
      </c>
      <c r="H206" s="64">
        <f t="shared" si="93"/>
        <v>0</v>
      </c>
      <c r="I206">
        <f t="shared" si="94"/>
        <v>0</v>
      </c>
      <c r="J206" s="71">
        <f t="shared" si="95"/>
        <v>0</v>
      </c>
    </row>
    <row r="207" ht="21.95" customHeight="1" spans="1:10">
      <c r="A207" s="51" t="s">
        <v>191</v>
      </c>
      <c r="B207" s="52">
        <v>191.48</v>
      </c>
      <c r="C207" s="53">
        <f t="shared" si="92"/>
        <v>191.48</v>
      </c>
      <c r="D207" s="53">
        <f t="shared" si="82"/>
        <v>9.7</v>
      </c>
      <c r="E207" s="53">
        <f t="shared" si="83"/>
        <v>201.18</v>
      </c>
      <c r="F207" s="52"/>
      <c r="G207" s="53">
        <v>191.48</v>
      </c>
      <c r="H207" s="64">
        <f t="shared" si="93"/>
        <v>191.48</v>
      </c>
      <c r="I207">
        <f t="shared" si="94"/>
        <v>9.7</v>
      </c>
      <c r="J207" s="71">
        <f t="shared" si="95"/>
        <v>201.18</v>
      </c>
    </row>
    <row r="209" spans="1:7">
      <c r="A209" s="62" t="s">
        <v>200</v>
      </c>
      <c r="B209" s="62"/>
      <c r="C209" s="62"/>
      <c r="D209" s="62"/>
      <c r="E209" s="62"/>
      <c r="F209" s="62"/>
      <c r="G209" s="62"/>
    </row>
    <row r="210" spans="1:7">
      <c r="A210" s="62"/>
      <c r="B210" s="62"/>
      <c r="C210" s="62"/>
      <c r="D210" s="62"/>
      <c r="E210" s="62"/>
      <c r="F210" s="62"/>
      <c r="G210" s="62"/>
    </row>
    <row r="212" spans="1:6">
      <c r="A212" s="63" t="s">
        <v>193</v>
      </c>
      <c r="B212" s="63"/>
      <c r="C212" s="63"/>
      <c r="D212" s="63"/>
      <c r="E212" s="63"/>
      <c r="F212" s="63"/>
    </row>
    <row r="213" spans="1:6">
      <c r="A213" s="63" t="s">
        <v>195</v>
      </c>
      <c r="B213" s="63"/>
      <c r="C213" s="63"/>
      <c r="D213" s="63"/>
      <c r="E213" s="63"/>
      <c r="F213" s="63"/>
    </row>
    <row r="214" spans="1:6">
      <c r="A214" s="62" t="s">
        <v>201</v>
      </c>
      <c r="E214" s="62"/>
      <c r="F214" s="62"/>
    </row>
    <row r="215" spans="1:6">
      <c r="A215" s="62"/>
      <c r="E215" s="62"/>
      <c r="F215" s="62"/>
    </row>
  </sheetData>
  <autoFilter ref="A9:N207">
    <extLst/>
  </autoFilter>
  <mergeCells count="8">
    <mergeCell ref="A2:G2"/>
    <mergeCell ref="B4:G4"/>
    <mergeCell ref="A212:F212"/>
    <mergeCell ref="A213:F213"/>
    <mergeCell ref="A214:F214"/>
    <mergeCell ref="A215:F215"/>
    <mergeCell ref="A4:A5"/>
    <mergeCell ref="A209:G210"/>
  </mergeCells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5"/>
  <sheetViews>
    <sheetView workbookViewId="0">
      <pane ySplit="5" topLeftCell="A198" activePane="bottomLeft" state="frozen"/>
      <selection/>
      <selection pane="bottomLeft" activeCell="E194" sqref="E194:E207"/>
    </sheetView>
  </sheetViews>
  <sheetFormatPr defaultColWidth="9" defaultRowHeight="14.25"/>
  <cols>
    <col min="1" max="1" width="21.875" customWidth="1"/>
    <col min="2" max="3" width="21.875" hidden="1" customWidth="1"/>
    <col min="4" max="4" width="26" hidden="1" customWidth="1"/>
    <col min="5" max="5" width="26" customWidth="1"/>
    <col min="6" max="7" width="21.875" hidden="1" customWidth="1"/>
    <col min="8" max="8" width="21.5" style="64" hidden="1" customWidth="1"/>
    <col min="9" max="9" width="18" style="40" hidden="1" customWidth="1"/>
    <col min="10" max="10" width="21.75" style="65" hidden="1" customWidth="1"/>
    <col min="11" max="11" width="21.75" style="65" customWidth="1"/>
    <col min="12" max="12" width="12.625"/>
    <col min="14" max="15" width="16.25" customWidth="1"/>
  </cols>
  <sheetData>
    <row r="1" ht="18.75" spans="1:1">
      <c r="A1" s="32" t="s">
        <v>0</v>
      </c>
    </row>
    <row r="2" ht="30" customHeight="1" spans="1:7">
      <c r="A2" s="33" t="s">
        <v>1</v>
      </c>
      <c r="B2" s="33"/>
      <c r="C2" s="33"/>
      <c r="D2" s="33"/>
      <c r="E2" s="33"/>
      <c r="F2" s="33"/>
      <c r="G2" s="33"/>
    </row>
    <row r="3" ht="21.95" customHeight="1" spans="1:7">
      <c r="A3" s="47"/>
      <c r="B3" s="47"/>
      <c r="C3" s="47"/>
      <c r="D3" s="47"/>
      <c r="E3" s="47"/>
      <c r="F3" s="47"/>
      <c r="G3" s="32" t="s">
        <v>2</v>
      </c>
    </row>
    <row r="4" ht="23.1" customHeight="1" spans="1:7">
      <c r="A4" s="34" t="s">
        <v>3</v>
      </c>
      <c r="B4" s="34" t="s">
        <v>4</v>
      </c>
      <c r="C4" s="34"/>
      <c r="D4" s="34"/>
      <c r="E4" s="34"/>
      <c r="F4" s="34"/>
      <c r="G4" s="34"/>
    </row>
    <row r="5" ht="23.1" customHeight="1" spans="1:11">
      <c r="A5" s="34"/>
      <c r="B5" s="34" t="s">
        <v>5</v>
      </c>
      <c r="C5" s="34" t="s">
        <v>194</v>
      </c>
      <c r="D5" s="34" t="s">
        <v>202</v>
      </c>
      <c r="E5" s="34" t="s">
        <v>203</v>
      </c>
      <c r="F5" s="34" t="s">
        <v>6</v>
      </c>
      <c r="G5" s="34" t="s">
        <v>7</v>
      </c>
      <c r="H5" s="34" t="s">
        <v>198</v>
      </c>
      <c r="I5" s="43"/>
      <c r="J5" s="66" t="s">
        <v>199</v>
      </c>
      <c r="K5" s="67"/>
    </row>
    <row r="6" ht="21.95" customHeight="1" spans="1:13">
      <c r="A6" s="48" t="s">
        <v>8</v>
      </c>
      <c r="B6" s="49">
        <f t="shared" ref="B6:J6" si="0">B7+B8</f>
        <v>20000</v>
      </c>
      <c r="C6" s="49">
        <f t="shared" si="0"/>
        <v>19268.59</v>
      </c>
      <c r="D6" s="49">
        <f t="shared" si="0"/>
        <v>731.4088</v>
      </c>
      <c r="E6" s="49">
        <f t="shared" si="0"/>
        <v>19999.9988</v>
      </c>
      <c r="F6" s="49">
        <f t="shared" si="0"/>
        <v>4000</v>
      </c>
      <c r="G6" s="49">
        <f t="shared" si="0"/>
        <v>16000</v>
      </c>
      <c r="H6" s="49">
        <f t="shared" si="0"/>
        <v>15268.59</v>
      </c>
      <c r="I6" s="68">
        <f t="shared" si="0"/>
        <v>731.4088</v>
      </c>
      <c r="J6" s="69">
        <f t="shared" si="0"/>
        <v>15999.9988</v>
      </c>
      <c r="K6" s="70"/>
      <c r="L6">
        <f>B6-C6</f>
        <v>731.41</v>
      </c>
      <c r="M6">
        <f>G6-H6</f>
        <v>731.41</v>
      </c>
    </row>
    <row r="7" ht="21.95" customHeight="1" spans="1:12">
      <c r="A7" s="48" t="s">
        <v>9</v>
      </c>
      <c r="B7" s="49">
        <f t="shared" ref="B7:J7" si="1">B10+B28+B38+B45+B55+B62+B72+B82+B90+B98+B111+B123+B137+B146+B155+B161+B170+B178+B192</f>
        <v>5769.82</v>
      </c>
      <c r="C7" s="49">
        <f t="shared" si="1"/>
        <v>5703.67</v>
      </c>
      <c r="D7" s="49">
        <f t="shared" si="1"/>
        <v>134.7332</v>
      </c>
      <c r="E7" s="49">
        <f t="shared" si="1"/>
        <v>5838.4032</v>
      </c>
      <c r="F7" s="49">
        <f t="shared" si="1"/>
        <v>1271.68</v>
      </c>
      <c r="G7" s="49">
        <f t="shared" si="1"/>
        <v>4498.14</v>
      </c>
      <c r="H7" s="49">
        <f t="shared" si="1"/>
        <v>4431.99</v>
      </c>
      <c r="I7" s="68">
        <f t="shared" si="1"/>
        <v>134.7332</v>
      </c>
      <c r="J7" s="69">
        <f t="shared" si="1"/>
        <v>4566.7232</v>
      </c>
      <c r="K7" s="70"/>
      <c r="L7">
        <f>B7/B6</f>
        <v>0.288491</v>
      </c>
    </row>
    <row r="8" ht="21.95" customHeight="1" spans="1:12">
      <c r="A8" s="48" t="s">
        <v>10</v>
      </c>
      <c r="B8" s="49">
        <f t="shared" ref="B8:J8" si="2">B11+B29+B39+B46+B56+B63+B73+B83+B91+B99+B112+B124+B138+B147+B156+B162+B171+B179+B186+B189+B193</f>
        <v>14230.18</v>
      </c>
      <c r="C8" s="49">
        <f t="shared" si="2"/>
        <v>13564.92</v>
      </c>
      <c r="D8" s="49">
        <f t="shared" si="2"/>
        <v>596.6756</v>
      </c>
      <c r="E8" s="49">
        <f t="shared" si="2"/>
        <v>14161.5956</v>
      </c>
      <c r="F8" s="49">
        <f t="shared" si="2"/>
        <v>2728.32</v>
      </c>
      <c r="G8" s="49">
        <f t="shared" si="2"/>
        <v>11501.86</v>
      </c>
      <c r="H8" s="49">
        <f t="shared" si="2"/>
        <v>10836.6</v>
      </c>
      <c r="I8" s="68">
        <f t="shared" si="2"/>
        <v>596.6756</v>
      </c>
      <c r="J8" s="69">
        <f t="shared" si="2"/>
        <v>11433.2756</v>
      </c>
      <c r="K8" s="70"/>
      <c r="L8">
        <f>B8/B6</f>
        <v>0.711509</v>
      </c>
    </row>
    <row r="9" ht="21.95" customHeight="1" spans="1:12">
      <c r="A9" s="50" t="s">
        <v>11</v>
      </c>
      <c r="B9" s="49">
        <f t="shared" ref="B9:J9" si="3">SUM(B10:B11)</f>
        <v>847.89</v>
      </c>
      <c r="C9" s="49">
        <f t="shared" si="3"/>
        <v>785.64</v>
      </c>
      <c r="D9" s="49">
        <f t="shared" si="3"/>
        <v>57.7428</v>
      </c>
      <c r="E9" s="49">
        <f t="shared" si="3"/>
        <v>843.3828</v>
      </c>
      <c r="F9" s="49">
        <f t="shared" si="3"/>
        <v>297.81</v>
      </c>
      <c r="G9" s="49">
        <f t="shared" si="3"/>
        <v>550.08</v>
      </c>
      <c r="H9" s="49">
        <f t="shared" si="3"/>
        <v>487.83</v>
      </c>
      <c r="I9" s="68">
        <f t="shared" si="3"/>
        <v>57.7428</v>
      </c>
      <c r="J9" s="69">
        <f t="shared" si="3"/>
        <v>545.5728</v>
      </c>
      <c r="K9" s="70"/>
      <c r="L9">
        <f>20000-E6</f>
        <v>0.00120000000242726</v>
      </c>
    </row>
    <row r="10" ht="21.95" customHeight="1" spans="1:12">
      <c r="A10" s="51" t="s">
        <v>12</v>
      </c>
      <c r="B10" s="52">
        <v>9.44</v>
      </c>
      <c r="C10" s="53">
        <f t="shared" ref="C10:C26" si="4">IF(B10&gt;20,B10,0)</f>
        <v>0</v>
      </c>
      <c r="D10" s="53">
        <f>IF(C10&gt;20,9.6238,0)</f>
        <v>0</v>
      </c>
      <c r="E10" s="53">
        <f t="shared" ref="E10:E26" si="5">C10+D10</f>
        <v>0</v>
      </c>
      <c r="F10" s="52"/>
      <c r="G10" s="53">
        <v>9.44</v>
      </c>
      <c r="H10" s="64">
        <f t="shared" ref="H10:H26" si="6">IF(G10&gt;20,G10,0)</f>
        <v>0</v>
      </c>
      <c r="I10">
        <f>IF(H10&gt;20,9.6238,0)</f>
        <v>0</v>
      </c>
      <c r="J10" s="71">
        <f t="shared" ref="J10:J26" si="7">H10+I10</f>
        <v>0</v>
      </c>
      <c r="K10" s="71">
        <f>J10+F10</f>
        <v>0</v>
      </c>
      <c r="L10">
        <v>0</v>
      </c>
    </row>
    <row r="11" ht="21.95" customHeight="1" spans="1:13">
      <c r="A11" s="54" t="s">
        <v>13</v>
      </c>
      <c r="B11" s="49">
        <f t="shared" ref="B11:J11" si="8">SUM(B12:B26)</f>
        <v>838.45</v>
      </c>
      <c r="C11" s="49">
        <f t="shared" si="8"/>
        <v>785.64</v>
      </c>
      <c r="D11" s="49">
        <f t="shared" si="8"/>
        <v>57.7428</v>
      </c>
      <c r="E11" s="49">
        <f t="shared" si="8"/>
        <v>843.3828</v>
      </c>
      <c r="F11" s="49">
        <f t="shared" si="8"/>
        <v>297.81</v>
      </c>
      <c r="G11" s="49">
        <f t="shared" si="8"/>
        <v>540.64</v>
      </c>
      <c r="H11" s="49">
        <f t="shared" si="8"/>
        <v>487.83</v>
      </c>
      <c r="I11" s="49">
        <f t="shared" si="8"/>
        <v>57.7428</v>
      </c>
      <c r="J11" s="72">
        <f t="shared" si="8"/>
        <v>545.5728</v>
      </c>
      <c r="K11" s="71">
        <f t="shared" ref="K11:K42" si="9">J11+F11</f>
        <v>843.3828</v>
      </c>
      <c r="L11">
        <v>843.3828</v>
      </c>
      <c r="M11">
        <f>K11-L11</f>
        <v>0</v>
      </c>
    </row>
    <row r="12" ht="21.95" customHeight="1" spans="1:13">
      <c r="A12" s="51" t="s">
        <v>14</v>
      </c>
      <c r="B12" s="52">
        <v>1.19</v>
      </c>
      <c r="C12" s="53">
        <f t="shared" si="4"/>
        <v>0</v>
      </c>
      <c r="D12" s="53">
        <f t="shared" ref="D11:D42" si="10">IF(C12&gt;20,9.6238,0)</f>
        <v>0</v>
      </c>
      <c r="E12" s="53">
        <f t="shared" si="5"/>
        <v>0</v>
      </c>
      <c r="F12" s="52"/>
      <c r="G12" s="53">
        <v>1.19</v>
      </c>
      <c r="H12" s="64">
        <f t="shared" si="6"/>
        <v>0</v>
      </c>
      <c r="I12">
        <f t="shared" ref="I11:I42" si="11">IF(H12&gt;20,9.6238,0)</f>
        <v>0</v>
      </c>
      <c r="J12" s="71">
        <f>H12+I12</f>
        <v>0</v>
      </c>
      <c r="K12" s="71">
        <f t="shared" si="9"/>
        <v>0</v>
      </c>
      <c r="L12">
        <v>0</v>
      </c>
      <c r="M12">
        <f t="shared" ref="M12:M43" si="12">K12-L12</f>
        <v>0</v>
      </c>
    </row>
    <row r="13" ht="21.95" customHeight="1" spans="1:13">
      <c r="A13" s="51" t="s">
        <v>15</v>
      </c>
      <c r="B13" s="52">
        <v>9.44</v>
      </c>
      <c r="C13" s="53">
        <f t="shared" si="4"/>
        <v>0</v>
      </c>
      <c r="D13" s="53">
        <f t="shared" si="10"/>
        <v>0</v>
      </c>
      <c r="E13" s="53">
        <f t="shared" si="5"/>
        <v>0</v>
      </c>
      <c r="F13" s="52"/>
      <c r="G13" s="53">
        <v>9.44</v>
      </c>
      <c r="H13" s="64">
        <f t="shared" si="6"/>
        <v>0</v>
      </c>
      <c r="I13">
        <f t="shared" si="11"/>
        <v>0</v>
      </c>
      <c r="J13" s="71">
        <f t="shared" si="7"/>
        <v>0</v>
      </c>
      <c r="K13" s="71">
        <f t="shared" si="9"/>
        <v>0</v>
      </c>
      <c r="L13">
        <v>0</v>
      </c>
      <c r="M13">
        <f t="shared" si="12"/>
        <v>0</v>
      </c>
    </row>
    <row r="14" ht="21.95" customHeight="1" spans="1:13">
      <c r="A14" s="51" t="s">
        <v>16</v>
      </c>
      <c r="B14" s="52">
        <v>6.48</v>
      </c>
      <c r="C14" s="53">
        <f t="shared" si="4"/>
        <v>0</v>
      </c>
      <c r="D14" s="53">
        <f t="shared" si="10"/>
        <v>0</v>
      </c>
      <c r="E14" s="53">
        <f t="shared" si="5"/>
        <v>0</v>
      </c>
      <c r="F14" s="52"/>
      <c r="G14" s="53">
        <v>6.48</v>
      </c>
      <c r="H14" s="64">
        <f t="shared" si="6"/>
        <v>0</v>
      </c>
      <c r="I14">
        <f t="shared" si="11"/>
        <v>0</v>
      </c>
      <c r="J14" s="71">
        <f t="shared" si="7"/>
        <v>0</v>
      </c>
      <c r="K14" s="71">
        <f t="shared" si="9"/>
        <v>0</v>
      </c>
      <c r="L14">
        <v>0</v>
      </c>
      <c r="M14">
        <f t="shared" si="12"/>
        <v>0</v>
      </c>
    </row>
    <row r="15" ht="21.95" customHeight="1" spans="1:13">
      <c r="A15" s="51" t="s">
        <v>17</v>
      </c>
      <c r="B15" s="52">
        <v>5.03</v>
      </c>
      <c r="C15" s="53">
        <f t="shared" si="4"/>
        <v>0</v>
      </c>
      <c r="D15" s="53">
        <f t="shared" si="10"/>
        <v>0</v>
      </c>
      <c r="E15" s="53">
        <f t="shared" si="5"/>
        <v>0</v>
      </c>
      <c r="F15" s="52"/>
      <c r="G15" s="53">
        <v>5.03</v>
      </c>
      <c r="H15" s="64">
        <f t="shared" si="6"/>
        <v>0</v>
      </c>
      <c r="I15">
        <f t="shared" si="11"/>
        <v>0</v>
      </c>
      <c r="J15" s="71">
        <f t="shared" si="7"/>
        <v>0</v>
      </c>
      <c r="K15" s="71">
        <f t="shared" si="9"/>
        <v>0</v>
      </c>
      <c r="L15">
        <v>0</v>
      </c>
      <c r="M15">
        <f t="shared" si="12"/>
        <v>0</v>
      </c>
    </row>
    <row r="16" ht="21.95" customHeight="1" spans="1:13">
      <c r="A16" s="51" t="s">
        <v>18</v>
      </c>
      <c r="B16" s="52">
        <v>22.64</v>
      </c>
      <c r="C16" s="53">
        <f t="shared" si="4"/>
        <v>22.64</v>
      </c>
      <c r="D16" s="53">
        <f t="shared" si="10"/>
        <v>9.6238</v>
      </c>
      <c r="E16" s="53">
        <f t="shared" si="5"/>
        <v>32.2638</v>
      </c>
      <c r="F16" s="52"/>
      <c r="G16" s="53">
        <v>22.64</v>
      </c>
      <c r="H16" s="64">
        <f t="shared" si="6"/>
        <v>22.64</v>
      </c>
      <c r="I16" s="40">
        <f t="shared" si="11"/>
        <v>9.6238</v>
      </c>
      <c r="J16" s="65">
        <f t="shared" si="7"/>
        <v>32.2638</v>
      </c>
      <c r="K16" s="71">
        <f t="shared" si="9"/>
        <v>32.2638</v>
      </c>
      <c r="L16">
        <v>32.2638</v>
      </c>
      <c r="M16">
        <f t="shared" si="12"/>
        <v>0</v>
      </c>
    </row>
    <row r="17" ht="21.95" customHeight="1" spans="1:13">
      <c r="A17" s="51" t="s">
        <v>19</v>
      </c>
      <c r="B17" s="52">
        <v>5.6</v>
      </c>
      <c r="C17" s="53">
        <f t="shared" si="4"/>
        <v>0</v>
      </c>
      <c r="D17" s="53">
        <f t="shared" si="10"/>
        <v>0</v>
      </c>
      <c r="E17" s="53">
        <f t="shared" si="5"/>
        <v>0</v>
      </c>
      <c r="F17" s="52"/>
      <c r="G17" s="53">
        <v>5.6</v>
      </c>
      <c r="H17" s="64">
        <f t="shared" si="6"/>
        <v>0</v>
      </c>
      <c r="I17">
        <f t="shared" si="11"/>
        <v>0</v>
      </c>
      <c r="J17" s="71">
        <f t="shared" si="7"/>
        <v>0</v>
      </c>
      <c r="K17" s="71">
        <f t="shared" si="9"/>
        <v>0</v>
      </c>
      <c r="L17">
        <v>0</v>
      </c>
      <c r="M17">
        <f t="shared" si="12"/>
        <v>0</v>
      </c>
    </row>
    <row r="18" ht="21.95" customHeight="1" spans="1:13">
      <c r="A18" s="51" t="s">
        <v>20</v>
      </c>
      <c r="B18" s="52">
        <v>38.2</v>
      </c>
      <c r="C18" s="53">
        <f t="shared" si="4"/>
        <v>38.2</v>
      </c>
      <c r="D18" s="53">
        <f t="shared" si="10"/>
        <v>9.6238</v>
      </c>
      <c r="E18" s="53">
        <f t="shared" si="5"/>
        <v>47.8238</v>
      </c>
      <c r="F18" s="52"/>
      <c r="G18" s="53">
        <v>38.2</v>
      </c>
      <c r="H18" s="64">
        <f t="shared" si="6"/>
        <v>38.2</v>
      </c>
      <c r="I18" s="40">
        <f t="shared" si="11"/>
        <v>9.6238</v>
      </c>
      <c r="J18" s="65">
        <f t="shared" si="7"/>
        <v>47.8238</v>
      </c>
      <c r="K18" s="71">
        <f t="shared" si="9"/>
        <v>47.8238</v>
      </c>
      <c r="L18">
        <v>47.8238</v>
      </c>
      <c r="M18">
        <f t="shared" si="12"/>
        <v>0</v>
      </c>
    </row>
    <row r="19" ht="21.95" customHeight="1" spans="1:13">
      <c r="A19" s="51" t="s">
        <v>21</v>
      </c>
      <c r="B19" s="52">
        <v>330.13</v>
      </c>
      <c r="C19" s="53">
        <f t="shared" si="4"/>
        <v>330.13</v>
      </c>
      <c r="D19" s="53">
        <f t="shared" si="10"/>
        <v>9.6238</v>
      </c>
      <c r="E19" s="53">
        <f t="shared" si="5"/>
        <v>339.7538</v>
      </c>
      <c r="F19" s="52"/>
      <c r="G19" s="53">
        <v>330.13</v>
      </c>
      <c r="H19" s="64">
        <f t="shared" si="6"/>
        <v>330.13</v>
      </c>
      <c r="I19" s="40">
        <f t="shared" si="11"/>
        <v>9.6238</v>
      </c>
      <c r="J19" s="65">
        <f t="shared" si="7"/>
        <v>339.7538</v>
      </c>
      <c r="K19" s="71">
        <f t="shared" si="9"/>
        <v>339.7538</v>
      </c>
      <c r="L19">
        <v>339.7538</v>
      </c>
      <c r="M19">
        <f t="shared" si="12"/>
        <v>0</v>
      </c>
    </row>
    <row r="20" ht="21.95" customHeight="1" spans="1:13">
      <c r="A20" s="51" t="s">
        <v>22</v>
      </c>
      <c r="B20" s="52">
        <v>1.19</v>
      </c>
      <c r="C20" s="53">
        <f t="shared" si="4"/>
        <v>0</v>
      </c>
      <c r="D20" s="53">
        <f t="shared" si="10"/>
        <v>0</v>
      </c>
      <c r="E20" s="53">
        <f t="shared" si="5"/>
        <v>0</v>
      </c>
      <c r="F20" s="52"/>
      <c r="G20" s="53">
        <v>1.19</v>
      </c>
      <c r="H20" s="64">
        <f t="shared" si="6"/>
        <v>0</v>
      </c>
      <c r="I20">
        <f t="shared" si="11"/>
        <v>0</v>
      </c>
      <c r="J20" s="71">
        <f t="shared" si="7"/>
        <v>0</v>
      </c>
      <c r="K20" s="71">
        <f t="shared" si="9"/>
        <v>0</v>
      </c>
      <c r="L20">
        <v>0</v>
      </c>
      <c r="M20">
        <f t="shared" si="12"/>
        <v>0</v>
      </c>
    </row>
    <row r="21" ht="21.95" customHeight="1" spans="1:13">
      <c r="A21" s="51" t="s">
        <v>23</v>
      </c>
      <c r="B21" s="52">
        <v>21.66</v>
      </c>
      <c r="C21" s="53">
        <f t="shared" si="4"/>
        <v>21.66</v>
      </c>
      <c r="D21" s="53">
        <f t="shared" si="10"/>
        <v>9.6238</v>
      </c>
      <c r="E21" s="53">
        <f t="shared" si="5"/>
        <v>31.2838</v>
      </c>
      <c r="F21" s="52"/>
      <c r="G21" s="53">
        <v>21.66</v>
      </c>
      <c r="H21" s="64">
        <f t="shared" si="6"/>
        <v>21.66</v>
      </c>
      <c r="I21" s="40">
        <f t="shared" si="11"/>
        <v>9.6238</v>
      </c>
      <c r="J21" s="65">
        <f t="shared" si="7"/>
        <v>31.2838</v>
      </c>
      <c r="K21" s="71">
        <f t="shared" si="9"/>
        <v>31.2838</v>
      </c>
      <c r="L21">
        <v>31.2838</v>
      </c>
      <c r="M21">
        <f t="shared" si="12"/>
        <v>0</v>
      </c>
    </row>
    <row r="22" ht="21.95" customHeight="1" spans="1:13">
      <c r="A22" s="51" t="s">
        <v>24</v>
      </c>
      <c r="B22" s="52">
        <v>6.48</v>
      </c>
      <c r="C22" s="53">
        <f t="shared" si="4"/>
        <v>0</v>
      </c>
      <c r="D22" s="53">
        <f t="shared" si="10"/>
        <v>0</v>
      </c>
      <c r="E22" s="53">
        <f t="shared" si="5"/>
        <v>0</v>
      </c>
      <c r="F22" s="52"/>
      <c r="G22" s="53">
        <v>6.48</v>
      </c>
      <c r="H22" s="64">
        <f t="shared" si="6"/>
        <v>0</v>
      </c>
      <c r="I22">
        <f t="shared" si="11"/>
        <v>0</v>
      </c>
      <c r="J22" s="71">
        <f t="shared" si="7"/>
        <v>0</v>
      </c>
      <c r="K22" s="71">
        <f t="shared" si="9"/>
        <v>0</v>
      </c>
      <c r="L22">
        <v>0</v>
      </c>
      <c r="M22">
        <f t="shared" si="12"/>
        <v>0</v>
      </c>
    </row>
    <row r="23" ht="21.95" customHeight="1" spans="1:13">
      <c r="A23" s="51" t="s">
        <v>25</v>
      </c>
      <c r="B23" s="52">
        <v>6.48</v>
      </c>
      <c r="C23" s="53">
        <f t="shared" si="4"/>
        <v>0</v>
      </c>
      <c r="D23" s="53">
        <f t="shared" si="10"/>
        <v>0</v>
      </c>
      <c r="E23" s="53">
        <f t="shared" si="5"/>
        <v>0</v>
      </c>
      <c r="F23" s="52"/>
      <c r="G23" s="53">
        <v>6.48</v>
      </c>
      <c r="H23" s="64">
        <f t="shared" si="6"/>
        <v>0</v>
      </c>
      <c r="I23">
        <f t="shared" si="11"/>
        <v>0</v>
      </c>
      <c r="J23" s="71">
        <f t="shared" si="7"/>
        <v>0</v>
      </c>
      <c r="K23" s="71">
        <f t="shared" si="9"/>
        <v>0</v>
      </c>
      <c r="L23">
        <v>0</v>
      </c>
      <c r="M23">
        <f t="shared" si="12"/>
        <v>0</v>
      </c>
    </row>
    <row r="24" ht="21.95" customHeight="1" spans="1:13">
      <c r="A24" s="51" t="s">
        <v>26</v>
      </c>
      <c r="B24" s="52">
        <v>10.92</v>
      </c>
      <c r="C24" s="53">
        <f t="shared" si="4"/>
        <v>0</v>
      </c>
      <c r="D24" s="53">
        <f t="shared" si="10"/>
        <v>0</v>
      </c>
      <c r="E24" s="53">
        <f t="shared" si="5"/>
        <v>0</v>
      </c>
      <c r="F24" s="52"/>
      <c r="G24" s="53">
        <v>10.92</v>
      </c>
      <c r="H24" s="64">
        <f t="shared" si="6"/>
        <v>0</v>
      </c>
      <c r="I24">
        <f t="shared" si="11"/>
        <v>0</v>
      </c>
      <c r="J24" s="71">
        <f t="shared" si="7"/>
        <v>0</v>
      </c>
      <c r="K24" s="71">
        <f t="shared" si="9"/>
        <v>0</v>
      </c>
      <c r="L24">
        <v>0</v>
      </c>
      <c r="M24">
        <f t="shared" si="12"/>
        <v>0</v>
      </c>
    </row>
    <row r="25" ht="21.95" customHeight="1" spans="1:13">
      <c r="A25" s="51" t="s">
        <v>27</v>
      </c>
      <c r="B25" s="52">
        <v>343.14</v>
      </c>
      <c r="C25" s="53">
        <f t="shared" si="4"/>
        <v>343.14</v>
      </c>
      <c r="D25" s="53">
        <f t="shared" si="10"/>
        <v>9.6238</v>
      </c>
      <c r="E25" s="53">
        <f t="shared" si="5"/>
        <v>352.7638</v>
      </c>
      <c r="F25" s="52">
        <v>297.81</v>
      </c>
      <c r="G25" s="53">
        <v>45.33</v>
      </c>
      <c r="H25" s="64">
        <f t="shared" si="6"/>
        <v>45.33</v>
      </c>
      <c r="I25">
        <f t="shared" si="11"/>
        <v>9.6238</v>
      </c>
      <c r="J25" s="71">
        <f t="shared" si="7"/>
        <v>54.9538</v>
      </c>
      <c r="K25" s="71">
        <f t="shared" si="9"/>
        <v>352.7638</v>
      </c>
      <c r="L25">
        <v>352.7638</v>
      </c>
      <c r="M25">
        <f t="shared" si="12"/>
        <v>0</v>
      </c>
    </row>
    <row r="26" ht="21.95" customHeight="1" spans="1:13">
      <c r="A26" s="51" t="s">
        <v>28</v>
      </c>
      <c r="B26" s="52">
        <v>29.87</v>
      </c>
      <c r="C26" s="53">
        <f t="shared" si="4"/>
        <v>29.87</v>
      </c>
      <c r="D26" s="53">
        <f t="shared" si="10"/>
        <v>9.6238</v>
      </c>
      <c r="E26" s="53">
        <f t="shared" si="5"/>
        <v>39.4938</v>
      </c>
      <c r="F26" s="52"/>
      <c r="G26" s="53">
        <v>29.87</v>
      </c>
      <c r="H26" s="64">
        <f t="shared" si="6"/>
        <v>29.87</v>
      </c>
      <c r="I26" s="40">
        <f t="shared" si="11"/>
        <v>9.6238</v>
      </c>
      <c r="J26" s="65">
        <f t="shared" si="7"/>
        <v>39.4938</v>
      </c>
      <c r="K26" s="71">
        <f t="shared" si="9"/>
        <v>39.4938</v>
      </c>
      <c r="L26">
        <v>39.4938</v>
      </c>
      <c r="M26">
        <f t="shared" si="12"/>
        <v>0</v>
      </c>
    </row>
    <row r="27" ht="21.95" customHeight="1" spans="1:13">
      <c r="A27" s="50" t="s">
        <v>29</v>
      </c>
      <c r="B27" s="49">
        <f t="shared" ref="B27:J27" si="13">SUM(B28:B29)</f>
        <v>409.02</v>
      </c>
      <c r="C27" s="49">
        <f t="shared" si="13"/>
        <v>365.64</v>
      </c>
      <c r="D27" s="49">
        <f t="shared" si="13"/>
        <v>48.119</v>
      </c>
      <c r="E27" s="49">
        <f t="shared" si="13"/>
        <v>413.759</v>
      </c>
      <c r="F27" s="49">
        <f t="shared" si="13"/>
        <v>27.39</v>
      </c>
      <c r="G27" s="49">
        <f t="shared" si="13"/>
        <v>381.63</v>
      </c>
      <c r="H27" s="49">
        <f t="shared" si="13"/>
        <v>338.25</v>
      </c>
      <c r="I27" s="49">
        <f t="shared" si="13"/>
        <v>48.119</v>
      </c>
      <c r="J27" s="72">
        <f t="shared" si="13"/>
        <v>386.369</v>
      </c>
      <c r="K27" s="71">
        <f t="shared" si="9"/>
        <v>413.759</v>
      </c>
      <c r="L27">
        <v>413.759</v>
      </c>
      <c r="M27">
        <f t="shared" si="12"/>
        <v>0</v>
      </c>
    </row>
    <row r="28" ht="21.95" customHeight="1" spans="1:13">
      <c r="A28" s="51" t="s">
        <v>12</v>
      </c>
      <c r="B28" s="52">
        <v>25.73</v>
      </c>
      <c r="C28" s="53">
        <f t="shared" ref="C28:C36" si="14">IF(B28&gt;20,B28,0)</f>
        <v>25.73</v>
      </c>
      <c r="D28" s="53">
        <f t="shared" si="10"/>
        <v>9.6238</v>
      </c>
      <c r="E28" s="53">
        <f t="shared" ref="E28:E36" si="15">C28+D28</f>
        <v>35.3538</v>
      </c>
      <c r="F28" s="52"/>
      <c r="G28" s="53">
        <v>25.73</v>
      </c>
      <c r="H28" s="64">
        <f t="shared" ref="H28:H36" si="16">IF(G28&gt;20,G28,0)</f>
        <v>25.73</v>
      </c>
      <c r="I28" s="40">
        <f t="shared" si="11"/>
        <v>9.6238</v>
      </c>
      <c r="J28" s="65">
        <f t="shared" ref="J28:J36" si="17">H28+I28</f>
        <v>35.3538</v>
      </c>
      <c r="K28" s="71">
        <f t="shared" si="9"/>
        <v>35.3538</v>
      </c>
      <c r="L28">
        <v>35.3538</v>
      </c>
      <c r="M28">
        <f t="shared" si="12"/>
        <v>0</v>
      </c>
    </row>
    <row r="29" ht="21.95" customHeight="1" spans="1:13">
      <c r="A29" s="54" t="s">
        <v>30</v>
      </c>
      <c r="B29" s="49">
        <f t="shared" ref="B29:J29" si="18">SUM(B30:B36)</f>
        <v>383.29</v>
      </c>
      <c r="C29" s="49">
        <f t="shared" si="18"/>
        <v>339.91</v>
      </c>
      <c r="D29" s="49">
        <f t="shared" si="18"/>
        <v>38.4952</v>
      </c>
      <c r="E29" s="49">
        <f t="shared" si="18"/>
        <v>378.4052</v>
      </c>
      <c r="F29" s="49">
        <f t="shared" si="18"/>
        <v>27.39</v>
      </c>
      <c r="G29" s="49">
        <f t="shared" si="18"/>
        <v>355.9</v>
      </c>
      <c r="H29" s="49">
        <f t="shared" si="18"/>
        <v>312.52</v>
      </c>
      <c r="I29" s="49">
        <f t="shared" si="18"/>
        <v>38.4952</v>
      </c>
      <c r="J29" s="72">
        <f t="shared" si="18"/>
        <v>351.0152</v>
      </c>
      <c r="K29" s="71">
        <f t="shared" si="9"/>
        <v>378.4052</v>
      </c>
      <c r="L29">
        <v>378.4052</v>
      </c>
      <c r="M29">
        <f t="shared" si="12"/>
        <v>0</v>
      </c>
    </row>
    <row r="30" ht="21.95" customHeight="1" spans="1:13">
      <c r="A30" s="51" t="s">
        <v>31</v>
      </c>
      <c r="B30" s="52">
        <v>17.71</v>
      </c>
      <c r="C30" s="53">
        <f t="shared" si="14"/>
        <v>0</v>
      </c>
      <c r="D30" s="53">
        <f t="shared" si="10"/>
        <v>0</v>
      </c>
      <c r="E30" s="53">
        <f t="shared" si="15"/>
        <v>0</v>
      </c>
      <c r="F30" s="52"/>
      <c r="G30" s="53">
        <v>17.71</v>
      </c>
      <c r="H30" s="64">
        <f t="shared" si="16"/>
        <v>0</v>
      </c>
      <c r="I30">
        <f t="shared" si="11"/>
        <v>0</v>
      </c>
      <c r="J30" s="71">
        <f t="shared" si="17"/>
        <v>0</v>
      </c>
      <c r="K30" s="71">
        <f t="shared" si="9"/>
        <v>0</v>
      </c>
      <c r="L30">
        <v>0</v>
      </c>
      <c r="M30">
        <f t="shared" si="12"/>
        <v>0</v>
      </c>
    </row>
    <row r="31" ht="21.95" customHeight="1" spans="1:13">
      <c r="A31" s="51" t="s">
        <v>32</v>
      </c>
      <c r="B31" s="52">
        <v>17.71</v>
      </c>
      <c r="C31" s="53">
        <f t="shared" si="14"/>
        <v>0</v>
      </c>
      <c r="D31" s="53">
        <f t="shared" si="10"/>
        <v>0</v>
      </c>
      <c r="E31" s="53">
        <f t="shared" si="15"/>
        <v>0</v>
      </c>
      <c r="F31" s="52"/>
      <c r="G31" s="53">
        <v>17.71</v>
      </c>
      <c r="H31" s="64">
        <f t="shared" si="16"/>
        <v>0</v>
      </c>
      <c r="I31">
        <f t="shared" si="11"/>
        <v>0</v>
      </c>
      <c r="J31" s="71">
        <f t="shared" si="17"/>
        <v>0</v>
      </c>
      <c r="K31" s="71">
        <f t="shared" si="9"/>
        <v>0</v>
      </c>
      <c r="L31">
        <v>0</v>
      </c>
      <c r="M31">
        <f t="shared" si="12"/>
        <v>0</v>
      </c>
    </row>
    <row r="32" ht="21.95" customHeight="1" spans="1:13">
      <c r="A32" s="51" t="s">
        <v>33</v>
      </c>
      <c r="B32" s="52">
        <v>117.18</v>
      </c>
      <c r="C32" s="53">
        <f t="shared" si="14"/>
        <v>117.18</v>
      </c>
      <c r="D32" s="53">
        <f t="shared" si="10"/>
        <v>9.6238</v>
      </c>
      <c r="E32" s="53">
        <f t="shared" si="15"/>
        <v>126.8038</v>
      </c>
      <c r="F32" s="52"/>
      <c r="G32" s="53">
        <v>117.18</v>
      </c>
      <c r="H32" s="64">
        <f t="shared" si="16"/>
        <v>117.18</v>
      </c>
      <c r="I32" s="40">
        <f t="shared" si="11"/>
        <v>9.6238</v>
      </c>
      <c r="J32" s="65">
        <f t="shared" si="17"/>
        <v>126.8038</v>
      </c>
      <c r="K32" s="71">
        <f t="shared" si="9"/>
        <v>126.8038</v>
      </c>
      <c r="L32">
        <v>126.8038</v>
      </c>
      <c r="M32">
        <f t="shared" si="12"/>
        <v>0</v>
      </c>
    </row>
    <row r="33" ht="21.95" customHeight="1" spans="1:13">
      <c r="A33" s="51" t="s">
        <v>34</v>
      </c>
      <c r="B33" s="52">
        <v>7.96</v>
      </c>
      <c r="C33" s="53">
        <f t="shared" si="14"/>
        <v>0</v>
      </c>
      <c r="D33" s="53">
        <f t="shared" si="10"/>
        <v>0</v>
      </c>
      <c r="E33" s="53">
        <f t="shared" si="15"/>
        <v>0</v>
      </c>
      <c r="F33" s="52"/>
      <c r="G33" s="53">
        <v>7.96</v>
      </c>
      <c r="H33" s="64">
        <f t="shared" si="16"/>
        <v>0</v>
      </c>
      <c r="I33">
        <f t="shared" si="11"/>
        <v>0</v>
      </c>
      <c r="J33" s="71">
        <f t="shared" si="17"/>
        <v>0</v>
      </c>
      <c r="K33" s="71">
        <f t="shared" si="9"/>
        <v>0</v>
      </c>
      <c r="L33">
        <v>0</v>
      </c>
      <c r="M33">
        <f t="shared" si="12"/>
        <v>0</v>
      </c>
    </row>
    <row r="34" ht="21.95" customHeight="1" spans="1:13">
      <c r="A34" s="51" t="s">
        <v>35</v>
      </c>
      <c r="B34" s="52">
        <v>52.81</v>
      </c>
      <c r="C34" s="53">
        <f t="shared" si="14"/>
        <v>52.81</v>
      </c>
      <c r="D34" s="53">
        <f t="shared" si="10"/>
        <v>9.6238</v>
      </c>
      <c r="E34" s="53">
        <f t="shared" si="15"/>
        <v>62.4338</v>
      </c>
      <c r="F34" s="52">
        <v>27.39</v>
      </c>
      <c r="G34" s="53">
        <v>25.42</v>
      </c>
      <c r="H34" s="64">
        <f t="shared" si="16"/>
        <v>25.42</v>
      </c>
      <c r="I34">
        <f t="shared" si="11"/>
        <v>9.6238</v>
      </c>
      <c r="J34" s="71">
        <f t="shared" si="17"/>
        <v>35.0438</v>
      </c>
      <c r="K34" s="71">
        <f t="shared" si="9"/>
        <v>62.4338</v>
      </c>
      <c r="L34">
        <v>62.4338</v>
      </c>
      <c r="M34">
        <f t="shared" si="12"/>
        <v>0</v>
      </c>
    </row>
    <row r="35" ht="21.95" customHeight="1" spans="1:13">
      <c r="A35" s="51" t="s">
        <v>36</v>
      </c>
      <c r="B35" s="52">
        <v>141.11</v>
      </c>
      <c r="C35" s="53">
        <f t="shared" si="14"/>
        <v>141.11</v>
      </c>
      <c r="D35" s="53">
        <f t="shared" si="10"/>
        <v>9.6238</v>
      </c>
      <c r="E35" s="53">
        <f t="shared" si="15"/>
        <v>150.7338</v>
      </c>
      <c r="F35" s="52"/>
      <c r="G35" s="53">
        <v>141.11</v>
      </c>
      <c r="H35" s="64">
        <f t="shared" si="16"/>
        <v>141.11</v>
      </c>
      <c r="I35" s="40">
        <f t="shared" si="11"/>
        <v>9.6238</v>
      </c>
      <c r="J35" s="65">
        <f t="shared" si="17"/>
        <v>150.7338</v>
      </c>
      <c r="K35" s="71">
        <f t="shared" si="9"/>
        <v>150.7338</v>
      </c>
      <c r="L35">
        <v>150.7338</v>
      </c>
      <c r="M35">
        <f t="shared" si="12"/>
        <v>0</v>
      </c>
    </row>
    <row r="36" ht="21.95" customHeight="1" spans="1:13">
      <c r="A36" s="51" t="s">
        <v>26</v>
      </c>
      <c r="B36" s="52">
        <v>28.81</v>
      </c>
      <c r="C36" s="53">
        <f t="shared" si="14"/>
        <v>28.81</v>
      </c>
      <c r="D36" s="53">
        <f t="shared" si="10"/>
        <v>9.6238</v>
      </c>
      <c r="E36" s="53">
        <f t="shared" si="15"/>
        <v>38.4338</v>
      </c>
      <c r="F36" s="52"/>
      <c r="G36" s="53">
        <v>28.81</v>
      </c>
      <c r="H36" s="64">
        <f t="shared" si="16"/>
        <v>28.81</v>
      </c>
      <c r="I36" s="40">
        <f t="shared" si="11"/>
        <v>9.6238</v>
      </c>
      <c r="J36" s="65">
        <f t="shared" si="17"/>
        <v>38.4338</v>
      </c>
      <c r="K36" s="71">
        <f t="shared" si="9"/>
        <v>38.4338</v>
      </c>
      <c r="L36">
        <v>38.4338</v>
      </c>
      <c r="M36">
        <f t="shared" si="12"/>
        <v>0</v>
      </c>
    </row>
    <row r="37" ht="21.95" customHeight="1" spans="1:13">
      <c r="A37" s="50" t="s">
        <v>37</v>
      </c>
      <c r="B37" s="49">
        <f t="shared" ref="B37:J37" si="19">SUM(B38:B39)</f>
        <v>54.24</v>
      </c>
      <c r="C37" s="49">
        <f t="shared" si="19"/>
        <v>22.53</v>
      </c>
      <c r="D37" s="49">
        <f t="shared" si="19"/>
        <v>9.6238</v>
      </c>
      <c r="E37" s="49">
        <f t="shared" si="19"/>
        <v>32.1538</v>
      </c>
      <c r="F37" s="49">
        <f t="shared" si="19"/>
        <v>0</v>
      </c>
      <c r="G37" s="49">
        <f t="shared" si="19"/>
        <v>54.24</v>
      </c>
      <c r="H37" s="49">
        <f t="shared" si="19"/>
        <v>22.53</v>
      </c>
      <c r="I37" s="68">
        <f t="shared" si="19"/>
        <v>9.6238</v>
      </c>
      <c r="J37" s="69">
        <f t="shared" si="19"/>
        <v>32.1538</v>
      </c>
      <c r="K37" s="71">
        <f t="shared" si="9"/>
        <v>32.1538</v>
      </c>
      <c r="L37">
        <v>32.1538</v>
      </c>
      <c r="M37">
        <f t="shared" si="12"/>
        <v>0</v>
      </c>
    </row>
    <row r="38" ht="21.95" customHeight="1" spans="1:13">
      <c r="A38" s="51" t="s">
        <v>12</v>
      </c>
      <c r="B38" s="52">
        <v>22.53</v>
      </c>
      <c r="C38" s="53">
        <f t="shared" ref="C38:C43" si="20">IF(B38&gt;20,B38,0)</f>
        <v>22.53</v>
      </c>
      <c r="D38" s="53">
        <f t="shared" si="10"/>
        <v>9.6238</v>
      </c>
      <c r="E38" s="53">
        <f t="shared" ref="E38:E43" si="21">C38+D38</f>
        <v>32.1538</v>
      </c>
      <c r="F38" s="52"/>
      <c r="G38" s="53">
        <v>22.53</v>
      </c>
      <c r="H38" s="64">
        <f t="shared" ref="H38:H43" si="22">IF(G38&gt;20,G38,0)</f>
        <v>22.53</v>
      </c>
      <c r="I38" s="40">
        <f t="shared" si="11"/>
        <v>9.6238</v>
      </c>
      <c r="J38" s="65">
        <f t="shared" ref="J38:J43" si="23">H38+I38</f>
        <v>32.1538</v>
      </c>
      <c r="K38" s="71">
        <f t="shared" si="9"/>
        <v>32.1538</v>
      </c>
      <c r="L38">
        <v>32.1538</v>
      </c>
      <c r="M38">
        <f t="shared" si="12"/>
        <v>0</v>
      </c>
    </row>
    <row r="39" ht="21.95" customHeight="1" spans="1:13">
      <c r="A39" s="54" t="s">
        <v>38</v>
      </c>
      <c r="B39" s="49">
        <f t="shared" ref="B39:J39" si="24">SUM(B40:B43)</f>
        <v>31.71</v>
      </c>
      <c r="C39" s="49">
        <f t="shared" si="24"/>
        <v>0</v>
      </c>
      <c r="D39" s="49">
        <f t="shared" si="24"/>
        <v>0</v>
      </c>
      <c r="E39" s="49">
        <f t="shared" si="24"/>
        <v>0</v>
      </c>
      <c r="F39" s="49">
        <f t="shared" si="24"/>
        <v>0</v>
      </c>
      <c r="G39" s="49">
        <f t="shared" si="24"/>
        <v>31.71</v>
      </c>
      <c r="H39" s="49">
        <f t="shared" si="24"/>
        <v>0</v>
      </c>
      <c r="I39" s="68">
        <f t="shared" si="24"/>
        <v>0</v>
      </c>
      <c r="J39" s="69">
        <f t="shared" si="24"/>
        <v>0</v>
      </c>
      <c r="K39" s="71">
        <f t="shared" si="9"/>
        <v>0</v>
      </c>
      <c r="L39">
        <v>0</v>
      </c>
      <c r="M39">
        <f t="shared" si="12"/>
        <v>0</v>
      </c>
    </row>
    <row r="40" ht="21.95" customHeight="1" spans="1:13">
      <c r="A40" s="51" t="s">
        <v>39</v>
      </c>
      <c r="B40" s="52">
        <v>6.48</v>
      </c>
      <c r="C40" s="53">
        <f t="shared" si="20"/>
        <v>0</v>
      </c>
      <c r="D40" s="53">
        <f t="shared" si="10"/>
        <v>0</v>
      </c>
      <c r="E40" s="53">
        <f t="shared" si="21"/>
        <v>0</v>
      </c>
      <c r="F40" s="52"/>
      <c r="G40" s="53">
        <v>6.48</v>
      </c>
      <c r="H40" s="64">
        <f t="shared" si="22"/>
        <v>0</v>
      </c>
      <c r="I40">
        <f t="shared" si="11"/>
        <v>0</v>
      </c>
      <c r="J40" s="71">
        <f t="shared" si="23"/>
        <v>0</v>
      </c>
      <c r="K40" s="71">
        <f t="shared" si="9"/>
        <v>0</v>
      </c>
      <c r="L40">
        <v>0</v>
      </c>
      <c r="M40">
        <f t="shared" si="12"/>
        <v>0</v>
      </c>
    </row>
    <row r="41" ht="21.95" customHeight="1" spans="1:13">
      <c r="A41" s="51" t="s">
        <v>40</v>
      </c>
      <c r="B41" s="52">
        <v>14.31</v>
      </c>
      <c r="C41" s="53">
        <f t="shared" si="20"/>
        <v>0</v>
      </c>
      <c r="D41" s="53">
        <f t="shared" si="10"/>
        <v>0</v>
      </c>
      <c r="E41" s="53">
        <f t="shared" si="21"/>
        <v>0</v>
      </c>
      <c r="F41" s="52"/>
      <c r="G41" s="53">
        <v>14.31</v>
      </c>
      <c r="H41" s="64">
        <f t="shared" si="22"/>
        <v>0</v>
      </c>
      <c r="I41">
        <f t="shared" si="11"/>
        <v>0</v>
      </c>
      <c r="J41" s="71">
        <f t="shared" si="23"/>
        <v>0</v>
      </c>
      <c r="K41" s="71">
        <f t="shared" si="9"/>
        <v>0</v>
      </c>
      <c r="L41">
        <v>0</v>
      </c>
      <c r="M41">
        <f t="shared" si="12"/>
        <v>0</v>
      </c>
    </row>
    <row r="42" ht="21.95" customHeight="1" spans="1:13">
      <c r="A42" s="51" t="s">
        <v>41</v>
      </c>
      <c r="B42" s="52">
        <v>4.44</v>
      </c>
      <c r="C42" s="53">
        <f t="shared" si="20"/>
        <v>0</v>
      </c>
      <c r="D42" s="53">
        <f t="shared" si="10"/>
        <v>0</v>
      </c>
      <c r="E42" s="53">
        <f t="shared" si="21"/>
        <v>0</v>
      </c>
      <c r="F42" s="52"/>
      <c r="G42" s="53">
        <v>4.44</v>
      </c>
      <c r="H42" s="64">
        <f t="shared" si="22"/>
        <v>0</v>
      </c>
      <c r="I42">
        <f t="shared" si="11"/>
        <v>0</v>
      </c>
      <c r="J42" s="71">
        <f t="shared" si="23"/>
        <v>0</v>
      </c>
      <c r="K42" s="71">
        <f t="shared" si="9"/>
        <v>0</v>
      </c>
      <c r="L42">
        <v>0</v>
      </c>
      <c r="M42">
        <f t="shared" si="12"/>
        <v>0</v>
      </c>
    </row>
    <row r="43" ht="21.95" customHeight="1" spans="1:13">
      <c r="A43" s="51" t="s">
        <v>42</v>
      </c>
      <c r="B43" s="52">
        <v>6.48</v>
      </c>
      <c r="C43" s="53">
        <f t="shared" si="20"/>
        <v>0</v>
      </c>
      <c r="D43" s="53">
        <f t="shared" ref="D43:D74" si="25">IF(C43&gt;20,9.6238,0)</f>
        <v>0</v>
      </c>
      <c r="E43" s="53">
        <f t="shared" si="21"/>
        <v>0</v>
      </c>
      <c r="F43" s="52"/>
      <c r="G43" s="53">
        <v>6.48</v>
      </c>
      <c r="H43" s="64">
        <f t="shared" si="22"/>
        <v>0</v>
      </c>
      <c r="I43">
        <f t="shared" ref="I43:I74" si="26">IF(H43&gt;20,9.6238,0)</f>
        <v>0</v>
      </c>
      <c r="J43" s="71">
        <f t="shared" si="23"/>
        <v>0</v>
      </c>
      <c r="K43" s="71">
        <f t="shared" ref="K43:K74" si="27">J43+F43</f>
        <v>0</v>
      </c>
      <c r="L43">
        <v>0</v>
      </c>
      <c r="M43">
        <f t="shared" si="12"/>
        <v>0</v>
      </c>
    </row>
    <row r="44" ht="21.95" customHeight="1" spans="1:13">
      <c r="A44" s="50" t="s">
        <v>43</v>
      </c>
      <c r="B44" s="49">
        <f t="shared" ref="B44:J44" si="28">SUM(B45:B46)</f>
        <v>529.1</v>
      </c>
      <c r="C44" s="49">
        <f t="shared" si="28"/>
        <v>462.29</v>
      </c>
      <c r="D44" s="49">
        <f t="shared" si="28"/>
        <v>19.2476</v>
      </c>
      <c r="E44" s="49">
        <f t="shared" si="28"/>
        <v>481.5376</v>
      </c>
      <c r="F44" s="49">
        <f t="shared" si="28"/>
        <v>182.75</v>
      </c>
      <c r="G44" s="49">
        <f t="shared" si="28"/>
        <v>346.35</v>
      </c>
      <c r="H44" s="49">
        <f t="shared" si="28"/>
        <v>279.54</v>
      </c>
      <c r="I44" s="49">
        <f t="shared" si="28"/>
        <v>19.2476</v>
      </c>
      <c r="J44" s="72">
        <f t="shared" si="28"/>
        <v>298.7876</v>
      </c>
      <c r="K44" s="71">
        <f t="shared" si="27"/>
        <v>481.5376</v>
      </c>
      <c r="L44">
        <v>481.5376</v>
      </c>
      <c r="M44">
        <f t="shared" ref="M44:M75" si="29">K44-L44</f>
        <v>0</v>
      </c>
    </row>
    <row r="45" ht="21.95" customHeight="1" spans="1:13">
      <c r="A45" s="51" t="s">
        <v>12</v>
      </c>
      <c r="B45" s="52">
        <v>251.56</v>
      </c>
      <c r="C45" s="53">
        <f t="shared" ref="C45:C53" si="30">IF(B45&gt;20,B45,0)</f>
        <v>251.56</v>
      </c>
      <c r="D45" s="53">
        <f t="shared" si="25"/>
        <v>9.6238</v>
      </c>
      <c r="E45" s="53">
        <f t="shared" ref="E45:E53" si="31">C45+D45</f>
        <v>261.1838</v>
      </c>
      <c r="F45" s="52">
        <v>182.75</v>
      </c>
      <c r="G45" s="53">
        <v>68.81</v>
      </c>
      <c r="H45" s="64">
        <f t="shared" ref="H45:H53" si="32">IF(G45&gt;20,G45,0)</f>
        <v>68.81</v>
      </c>
      <c r="I45">
        <f t="shared" si="26"/>
        <v>9.6238</v>
      </c>
      <c r="J45" s="71">
        <f t="shared" ref="J45:J53" si="33">H45+I45</f>
        <v>78.4338</v>
      </c>
      <c r="K45" s="71">
        <f t="shared" si="27"/>
        <v>261.1838</v>
      </c>
      <c r="L45">
        <v>261.1838</v>
      </c>
      <c r="M45">
        <f t="shared" si="29"/>
        <v>0</v>
      </c>
    </row>
    <row r="46" ht="21.95" customHeight="1" spans="1:13">
      <c r="A46" s="54" t="s">
        <v>44</v>
      </c>
      <c r="B46" s="49">
        <f t="shared" ref="B46:J46" si="34">SUM(B47:B53)</f>
        <v>277.54</v>
      </c>
      <c r="C46" s="49">
        <f t="shared" si="34"/>
        <v>210.73</v>
      </c>
      <c r="D46" s="49">
        <f t="shared" si="34"/>
        <v>9.6238</v>
      </c>
      <c r="E46" s="49">
        <f t="shared" si="34"/>
        <v>220.3538</v>
      </c>
      <c r="F46" s="49">
        <f t="shared" si="34"/>
        <v>0</v>
      </c>
      <c r="G46" s="49">
        <f t="shared" si="34"/>
        <v>277.54</v>
      </c>
      <c r="H46" s="49">
        <f t="shared" si="34"/>
        <v>210.73</v>
      </c>
      <c r="I46" s="68">
        <f t="shared" si="34"/>
        <v>9.6238</v>
      </c>
      <c r="J46" s="69">
        <f t="shared" si="34"/>
        <v>220.3538</v>
      </c>
      <c r="K46" s="71">
        <f t="shared" si="27"/>
        <v>220.3538</v>
      </c>
      <c r="L46">
        <v>220.3538</v>
      </c>
      <c r="M46">
        <f t="shared" si="29"/>
        <v>0</v>
      </c>
    </row>
    <row r="47" ht="21.95" customHeight="1" spans="1:13">
      <c r="A47" s="51" t="s">
        <v>45</v>
      </c>
      <c r="B47" s="52">
        <v>210.73</v>
      </c>
      <c r="C47" s="53">
        <f t="shared" si="30"/>
        <v>210.73</v>
      </c>
      <c r="D47" s="53">
        <f t="shared" si="25"/>
        <v>9.6238</v>
      </c>
      <c r="E47" s="53">
        <f t="shared" si="31"/>
        <v>220.3538</v>
      </c>
      <c r="F47" s="52"/>
      <c r="G47" s="53">
        <v>210.73</v>
      </c>
      <c r="H47" s="64">
        <f t="shared" si="32"/>
        <v>210.73</v>
      </c>
      <c r="I47" s="40">
        <f t="shared" si="26"/>
        <v>9.6238</v>
      </c>
      <c r="J47" s="65">
        <f>H47+I47</f>
        <v>220.3538</v>
      </c>
      <c r="K47" s="71">
        <f t="shared" si="27"/>
        <v>220.3538</v>
      </c>
      <c r="L47">
        <v>220.3538</v>
      </c>
      <c r="M47">
        <f t="shared" si="29"/>
        <v>0</v>
      </c>
    </row>
    <row r="48" ht="21.95" customHeight="1" spans="1:13">
      <c r="A48" s="51" t="s">
        <v>46</v>
      </c>
      <c r="B48" s="52">
        <v>6.48</v>
      </c>
      <c r="C48" s="53">
        <f t="shared" si="30"/>
        <v>0</v>
      </c>
      <c r="D48" s="53">
        <f t="shared" si="25"/>
        <v>0</v>
      </c>
      <c r="E48" s="53">
        <f t="shared" si="31"/>
        <v>0</v>
      </c>
      <c r="F48" s="52"/>
      <c r="G48" s="53">
        <v>6.48</v>
      </c>
      <c r="H48" s="64">
        <f t="shared" si="32"/>
        <v>0</v>
      </c>
      <c r="I48">
        <f t="shared" si="26"/>
        <v>0</v>
      </c>
      <c r="J48" s="71">
        <f t="shared" si="33"/>
        <v>0</v>
      </c>
      <c r="K48" s="71">
        <f t="shared" si="27"/>
        <v>0</v>
      </c>
      <c r="L48">
        <v>0</v>
      </c>
      <c r="M48">
        <f t="shared" si="29"/>
        <v>0</v>
      </c>
    </row>
    <row r="49" ht="21.95" customHeight="1" spans="1:13">
      <c r="A49" s="51" t="s">
        <v>47</v>
      </c>
      <c r="B49" s="52">
        <v>14.17</v>
      </c>
      <c r="C49" s="53">
        <f t="shared" si="30"/>
        <v>0</v>
      </c>
      <c r="D49" s="53">
        <f t="shared" si="25"/>
        <v>0</v>
      </c>
      <c r="E49" s="53">
        <f t="shared" si="31"/>
        <v>0</v>
      </c>
      <c r="F49" s="52"/>
      <c r="G49" s="53">
        <v>14.17</v>
      </c>
      <c r="H49" s="64">
        <f t="shared" si="32"/>
        <v>0</v>
      </c>
      <c r="I49">
        <f t="shared" si="26"/>
        <v>0</v>
      </c>
      <c r="J49" s="71">
        <f t="shared" si="33"/>
        <v>0</v>
      </c>
      <c r="K49" s="71">
        <f t="shared" si="27"/>
        <v>0</v>
      </c>
      <c r="L49">
        <v>0</v>
      </c>
      <c r="M49">
        <f t="shared" si="29"/>
        <v>0</v>
      </c>
    </row>
    <row r="50" ht="21.95" customHeight="1" spans="1:13">
      <c r="A50" s="51" t="s">
        <v>48</v>
      </c>
      <c r="B50" s="52">
        <v>17.71</v>
      </c>
      <c r="C50" s="53">
        <f t="shared" si="30"/>
        <v>0</v>
      </c>
      <c r="D50" s="53">
        <f t="shared" si="25"/>
        <v>0</v>
      </c>
      <c r="E50" s="53">
        <f t="shared" si="31"/>
        <v>0</v>
      </c>
      <c r="F50" s="52"/>
      <c r="G50" s="53">
        <v>17.71</v>
      </c>
      <c r="H50" s="64">
        <f t="shared" si="32"/>
        <v>0</v>
      </c>
      <c r="I50">
        <f t="shared" si="26"/>
        <v>0</v>
      </c>
      <c r="J50" s="71">
        <f t="shared" si="33"/>
        <v>0</v>
      </c>
      <c r="K50" s="71">
        <f t="shared" si="27"/>
        <v>0</v>
      </c>
      <c r="L50">
        <v>0</v>
      </c>
      <c r="M50">
        <f t="shared" si="29"/>
        <v>0</v>
      </c>
    </row>
    <row r="51" ht="21.95" customHeight="1" spans="1:13">
      <c r="A51" s="51" t="s">
        <v>49</v>
      </c>
      <c r="B51" s="52">
        <v>14.89</v>
      </c>
      <c r="C51" s="53">
        <f t="shared" si="30"/>
        <v>0</v>
      </c>
      <c r="D51" s="53">
        <f t="shared" si="25"/>
        <v>0</v>
      </c>
      <c r="E51" s="53">
        <f t="shared" si="31"/>
        <v>0</v>
      </c>
      <c r="F51" s="52"/>
      <c r="G51" s="53">
        <v>14.89</v>
      </c>
      <c r="H51" s="64">
        <f t="shared" si="32"/>
        <v>0</v>
      </c>
      <c r="I51">
        <f t="shared" si="26"/>
        <v>0</v>
      </c>
      <c r="J51" s="71">
        <f t="shared" si="33"/>
        <v>0</v>
      </c>
      <c r="K51" s="71">
        <f t="shared" si="27"/>
        <v>0</v>
      </c>
      <c r="L51">
        <v>0</v>
      </c>
      <c r="M51">
        <f t="shared" si="29"/>
        <v>0</v>
      </c>
    </row>
    <row r="52" ht="21.95" customHeight="1" spans="1:13">
      <c r="A52" s="51" t="s">
        <v>50</v>
      </c>
      <c r="B52" s="52">
        <v>7.96</v>
      </c>
      <c r="C52" s="53">
        <f t="shared" si="30"/>
        <v>0</v>
      </c>
      <c r="D52" s="53">
        <f t="shared" si="25"/>
        <v>0</v>
      </c>
      <c r="E52" s="53">
        <f t="shared" si="31"/>
        <v>0</v>
      </c>
      <c r="F52" s="52"/>
      <c r="G52" s="53">
        <v>7.96</v>
      </c>
      <c r="H52" s="64">
        <f t="shared" si="32"/>
        <v>0</v>
      </c>
      <c r="I52">
        <f t="shared" si="26"/>
        <v>0</v>
      </c>
      <c r="J52" s="71">
        <f t="shared" si="33"/>
        <v>0</v>
      </c>
      <c r="K52" s="71">
        <f t="shared" si="27"/>
        <v>0</v>
      </c>
      <c r="L52">
        <v>0</v>
      </c>
      <c r="M52">
        <f t="shared" si="29"/>
        <v>0</v>
      </c>
    </row>
    <row r="53" ht="21.95" customHeight="1" spans="1:13">
      <c r="A53" s="51" t="s">
        <v>51</v>
      </c>
      <c r="B53" s="52">
        <v>5.6</v>
      </c>
      <c r="C53" s="53">
        <f t="shared" si="30"/>
        <v>0</v>
      </c>
      <c r="D53" s="53">
        <f t="shared" si="25"/>
        <v>0</v>
      </c>
      <c r="E53" s="53">
        <f t="shared" si="31"/>
        <v>0</v>
      </c>
      <c r="F53" s="52"/>
      <c r="G53" s="53">
        <v>5.6</v>
      </c>
      <c r="H53" s="64">
        <f t="shared" si="32"/>
        <v>0</v>
      </c>
      <c r="I53">
        <f t="shared" si="26"/>
        <v>0</v>
      </c>
      <c r="J53" s="71">
        <f t="shared" si="33"/>
        <v>0</v>
      </c>
      <c r="K53" s="71">
        <f t="shared" si="27"/>
        <v>0</v>
      </c>
      <c r="L53">
        <v>0</v>
      </c>
      <c r="M53">
        <f t="shared" si="29"/>
        <v>0</v>
      </c>
    </row>
    <row r="54" ht="21.95" customHeight="1" spans="1:13">
      <c r="A54" s="50" t="s">
        <v>52</v>
      </c>
      <c r="B54" s="49">
        <f t="shared" ref="B54:J54" si="35">SUM(B55:B56)</f>
        <v>447.26</v>
      </c>
      <c r="C54" s="49">
        <f t="shared" si="35"/>
        <v>417.23</v>
      </c>
      <c r="D54" s="49">
        <f t="shared" si="35"/>
        <v>19.2476</v>
      </c>
      <c r="E54" s="49">
        <f t="shared" si="35"/>
        <v>436.4776</v>
      </c>
      <c r="F54" s="49">
        <f t="shared" si="35"/>
        <v>13.43</v>
      </c>
      <c r="G54" s="49">
        <f t="shared" si="35"/>
        <v>433.83</v>
      </c>
      <c r="H54" s="49">
        <f t="shared" si="35"/>
        <v>403.8</v>
      </c>
      <c r="I54" s="49">
        <f t="shared" si="35"/>
        <v>19.2476</v>
      </c>
      <c r="J54" s="72">
        <f t="shared" si="35"/>
        <v>423.0476</v>
      </c>
      <c r="K54" s="71">
        <f t="shared" si="27"/>
        <v>436.4776</v>
      </c>
      <c r="L54">
        <v>436.4776</v>
      </c>
      <c r="M54">
        <f t="shared" si="29"/>
        <v>0</v>
      </c>
    </row>
    <row r="55" ht="21.95" customHeight="1" spans="1:13">
      <c r="A55" s="51" t="s">
        <v>12</v>
      </c>
      <c r="B55" s="52">
        <v>17.36</v>
      </c>
      <c r="C55" s="53">
        <f t="shared" ref="C55:C60" si="36">IF(B55&gt;20,B55,0)</f>
        <v>0</v>
      </c>
      <c r="D55" s="53">
        <f t="shared" si="25"/>
        <v>0</v>
      </c>
      <c r="E55" s="53">
        <f t="shared" ref="E55:E60" si="37">C55+D55</f>
        <v>0</v>
      </c>
      <c r="F55" s="52"/>
      <c r="G55" s="53">
        <v>17.36</v>
      </c>
      <c r="H55" s="64">
        <f t="shared" ref="H55:H60" si="38">IF(G55&gt;20,G55,0)</f>
        <v>0</v>
      </c>
      <c r="I55">
        <f t="shared" si="26"/>
        <v>0</v>
      </c>
      <c r="J55" s="71">
        <f t="shared" ref="J55:J60" si="39">H55+I55</f>
        <v>0</v>
      </c>
      <c r="K55" s="71">
        <f t="shared" si="27"/>
        <v>0</v>
      </c>
      <c r="L55">
        <v>0</v>
      </c>
      <c r="M55">
        <f t="shared" si="29"/>
        <v>0</v>
      </c>
    </row>
    <row r="56" ht="21.95" customHeight="1" spans="1:13">
      <c r="A56" s="54" t="s">
        <v>53</v>
      </c>
      <c r="B56" s="49">
        <f t="shared" ref="B56:J56" si="40">SUM(B57:B60)</f>
        <v>429.9</v>
      </c>
      <c r="C56" s="49">
        <f t="shared" si="40"/>
        <v>417.23</v>
      </c>
      <c r="D56" s="49">
        <f t="shared" si="40"/>
        <v>19.2476</v>
      </c>
      <c r="E56" s="49">
        <f t="shared" si="40"/>
        <v>436.4776</v>
      </c>
      <c r="F56" s="49">
        <f t="shared" si="40"/>
        <v>13.43</v>
      </c>
      <c r="G56" s="49">
        <f t="shared" si="40"/>
        <v>416.47</v>
      </c>
      <c r="H56" s="49">
        <f t="shared" si="40"/>
        <v>403.8</v>
      </c>
      <c r="I56" s="49">
        <f t="shared" si="40"/>
        <v>19.2476</v>
      </c>
      <c r="J56" s="72">
        <f t="shared" si="40"/>
        <v>423.0476</v>
      </c>
      <c r="K56" s="71">
        <f t="shared" si="27"/>
        <v>436.4776</v>
      </c>
      <c r="L56">
        <v>436.4776</v>
      </c>
      <c r="M56">
        <f t="shared" si="29"/>
        <v>0</v>
      </c>
    </row>
    <row r="57" ht="21.95" customHeight="1" spans="1:13">
      <c r="A57" s="51" t="s">
        <v>54</v>
      </c>
      <c r="B57" s="52">
        <v>6.19</v>
      </c>
      <c r="C57" s="53">
        <f t="shared" si="36"/>
        <v>0</v>
      </c>
      <c r="D57" s="53">
        <f t="shared" si="25"/>
        <v>0</v>
      </c>
      <c r="E57" s="53">
        <f t="shared" si="37"/>
        <v>0</v>
      </c>
      <c r="F57" s="52"/>
      <c r="G57" s="53">
        <v>6.19</v>
      </c>
      <c r="H57" s="64">
        <f t="shared" si="38"/>
        <v>0</v>
      </c>
      <c r="I57">
        <f t="shared" si="26"/>
        <v>0</v>
      </c>
      <c r="J57" s="71">
        <f t="shared" si="39"/>
        <v>0</v>
      </c>
      <c r="K57" s="71">
        <f t="shared" si="27"/>
        <v>0</v>
      </c>
      <c r="L57">
        <v>0</v>
      </c>
      <c r="M57">
        <f t="shared" si="29"/>
        <v>0</v>
      </c>
    </row>
    <row r="58" ht="21.95" customHeight="1" spans="1:13">
      <c r="A58" s="51" t="s">
        <v>55</v>
      </c>
      <c r="B58" s="52">
        <v>392.04</v>
      </c>
      <c r="C58" s="53">
        <f t="shared" si="36"/>
        <v>392.04</v>
      </c>
      <c r="D58" s="53">
        <f t="shared" si="25"/>
        <v>9.6238</v>
      </c>
      <c r="E58" s="53">
        <f t="shared" si="37"/>
        <v>401.6638</v>
      </c>
      <c r="F58" s="52">
        <v>13.43</v>
      </c>
      <c r="G58" s="53">
        <v>378.61</v>
      </c>
      <c r="H58" s="64">
        <f t="shared" si="38"/>
        <v>378.61</v>
      </c>
      <c r="I58">
        <f t="shared" si="26"/>
        <v>9.6238</v>
      </c>
      <c r="J58" s="71">
        <f t="shared" si="39"/>
        <v>388.2338</v>
      </c>
      <c r="K58" s="71">
        <f t="shared" si="27"/>
        <v>401.6638</v>
      </c>
      <c r="L58">
        <v>401.6638</v>
      </c>
      <c r="M58">
        <f t="shared" si="29"/>
        <v>0</v>
      </c>
    </row>
    <row r="59" ht="21.95" customHeight="1" spans="1:13">
      <c r="A59" s="51" t="s">
        <v>56</v>
      </c>
      <c r="B59" s="52">
        <v>25.19</v>
      </c>
      <c r="C59" s="53">
        <f t="shared" si="36"/>
        <v>25.19</v>
      </c>
      <c r="D59" s="53">
        <f t="shared" si="25"/>
        <v>9.6238</v>
      </c>
      <c r="E59" s="53">
        <f t="shared" si="37"/>
        <v>34.8138</v>
      </c>
      <c r="F59" s="52"/>
      <c r="G59" s="53">
        <v>25.19</v>
      </c>
      <c r="H59" s="64">
        <f t="shared" si="38"/>
        <v>25.19</v>
      </c>
      <c r="I59" s="40">
        <f t="shared" si="26"/>
        <v>9.6238</v>
      </c>
      <c r="J59" s="65">
        <f t="shared" si="39"/>
        <v>34.8138</v>
      </c>
      <c r="K59" s="71">
        <f t="shared" si="27"/>
        <v>34.8138</v>
      </c>
      <c r="L59">
        <v>34.8138</v>
      </c>
      <c r="M59">
        <f t="shared" si="29"/>
        <v>0</v>
      </c>
    </row>
    <row r="60" ht="21.95" customHeight="1" spans="1:13">
      <c r="A60" s="51" t="s">
        <v>57</v>
      </c>
      <c r="B60" s="52">
        <v>6.48</v>
      </c>
      <c r="C60" s="53">
        <f t="shared" si="36"/>
        <v>0</v>
      </c>
      <c r="D60" s="53">
        <f t="shared" si="25"/>
        <v>0</v>
      </c>
      <c r="E60" s="53">
        <f t="shared" si="37"/>
        <v>0</v>
      </c>
      <c r="F60" s="52"/>
      <c r="G60" s="53">
        <v>6.48</v>
      </c>
      <c r="H60" s="64">
        <f t="shared" si="38"/>
        <v>0</v>
      </c>
      <c r="I60">
        <f t="shared" si="26"/>
        <v>0</v>
      </c>
      <c r="J60" s="71">
        <f t="shared" si="39"/>
        <v>0</v>
      </c>
      <c r="K60" s="71">
        <f t="shared" si="27"/>
        <v>0</v>
      </c>
      <c r="L60">
        <v>0</v>
      </c>
      <c r="M60">
        <f t="shared" si="29"/>
        <v>0</v>
      </c>
    </row>
    <row r="61" ht="21.95" customHeight="1" spans="1:13">
      <c r="A61" s="50" t="s">
        <v>58</v>
      </c>
      <c r="B61" s="49">
        <f t="shared" ref="B61:J61" si="41">SUM(B62:B63)</f>
        <v>735.49</v>
      </c>
      <c r="C61" s="49">
        <f t="shared" si="41"/>
        <v>703.32</v>
      </c>
      <c r="D61" s="49">
        <f t="shared" si="41"/>
        <v>48.119</v>
      </c>
      <c r="E61" s="49">
        <f t="shared" si="41"/>
        <v>751.439</v>
      </c>
      <c r="F61" s="49">
        <f t="shared" si="41"/>
        <v>179.1</v>
      </c>
      <c r="G61" s="49">
        <f t="shared" si="41"/>
        <v>556.39</v>
      </c>
      <c r="H61" s="49">
        <f t="shared" si="41"/>
        <v>524.22</v>
      </c>
      <c r="I61" s="49">
        <f t="shared" si="41"/>
        <v>48.119</v>
      </c>
      <c r="J61" s="72">
        <f t="shared" si="41"/>
        <v>572.339</v>
      </c>
      <c r="K61" s="71">
        <f t="shared" si="27"/>
        <v>751.439</v>
      </c>
      <c r="L61">
        <v>751.439</v>
      </c>
      <c r="M61">
        <f t="shared" si="29"/>
        <v>0</v>
      </c>
    </row>
    <row r="62" ht="21.95" customHeight="1" spans="1:13">
      <c r="A62" s="51" t="s">
        <v>12</v>
      </c>
      <c r="B62" s="52">
        <v>169.78</v>
      </c>
      <c r="C62" s="53">
        <f t="shared" ref="C62:C70" si="42">IF(B62&gt;20,B62,0)</f>
        <v>169.78</v>
      </c>
      <c r="D62" s="53">
        <f t="shared" si="25"/>
        <v>9.6238</v>
      </c>
      <c r="E62" s="53">
        <f t="shared" ref="E62:E70" si="43">C62+D62</f>
        <v>179.4038</v>
      </c>
      <c r="F62" s="52"/>
      <c r="G62" s="53">
        <v>169.78</v>
      </c>
      <c r="H62" s="64">
        <f t="shared" ref="H62:H70" si="44">IF(G62&gt;20,G62,0)</f>
        <v>169.78</v>
      </c>
      <c r="I62" s="40">
        <f t="shared" si="26"/>
        <v>9.6238</v>
      </c>
      <c r="J62" s="65">
        <f t="shared" ref="J62:J70" si="45">H62+I62</f>
        <v>179.4038</v>
      </c>
      <c r="K62" s="71">
        <f t="shared" si="27"/>
        <v>179.4038</v>
      </c>
      <c r="L62">
        <v>179.4038</v>
      </c>
      <c r="M62">
        <f t="shared" si="29"/>
        <v>0</v>
      </c>
    </row>
    <row r="63" ht="21.95" customHeight="1" spans="1:13">
      <c r="A63" s="54" t="s">
        <v>59</v>
      </c>
      <c r="B63" s="49">
        <f t="shared" ref="B63:J63" si="46">SUM(B64:B70)</f>
        <v>565.71</v>
      </c>
      <c r="C63" s="49">
        <f t="shared" si="46"/>
        <v>533.54</v>
      </c>
      <c r="D63" s="49">
        <f t="shared" si="46"/>
        <v>38.4952</v>
      </c>
      <c r="E63" s="49">
        <f t="shared" si="46"/>
        <v>572.0352</v>
      </c>
      <c r="F63" s="49">
        <f t="shared" si="46"/>
        <v>179.1</v>
      </c>
      <c r="G63" s="49">
        <f t="shared" si="46"/>
        <v>386.61</v>
      </c>
      <c r="H63" s="49">
        <f t="shared" si="46"/>
        <v>354.44</v>
      </c>
      <c r="I63" s="49">
        <f t="shared" si="46"/>
        <v>38.4952</v>
      </c>
      <c r="J63" s="72">
        <f t="shared" si="46"/>
        <v>392.9352</v>
      </c>
      <c r="K63" s="71">
        <f t="shared" si="27"/>
        <v>572.0352</v>
      </c>
      <c r="L63">
        <v>572.0352</v>
      </c>
      <c r="M63">
        <f t="shared" si="29"/>
        <v>0</v>
      </c>
    </row>
    <row r="64" ht="21.95" customHeight="1" spans="1:13">
      <c r="A64" s="51" t="s">
        <v>60</v>
      </c>
      <c r="B64" s="52">
        <v>53.2</v>
      </c>
      <c r="C64" s="53">
        <f t="shared" si="42"/>
        <v>53.2</v>
      </c>
      <c r="D64" s="53">
        <f t="shared" si="25"/>
        <v>9.6238</v>
      </c>
      <c r="E64" s="53">
        <f t="shared" si="43"/>
        <v>62.8238</v>
      </c>
      <c r="F64" s="52"/>
      <c r="G64" s="53">
        <v>53.2</v>
      </c>
      <c r="H64" s="64">
        <f t="shared" si="44"/>
        <v>53.2</v>
      </c>
      <c r="I64" s="40">
        <f t="shared" si="26"/>
        <v>9.6238</v>
      </c>
      <c r="J64" s="65">
        <f t="shared" si="45"/>
        <v>62.8238</v>
      </c>
      <c r="K64" s="71">
        <f t="shared" si="27"/>
        <v>62.8238</v>
      </c>
      <c r="L64">
        <v>62.8238</v>
      </c>
      <c r="M64">
        <f t="shared" si="29"/>
        <v>0</v>
      </c>
    </row>
    <row r="65" ht="21.95" customHeight="1" spans="1:13">
      <c r="A65" s="51" t="s">
        <v>61</v>
      </c>
      <c r="B65" s="52">
        <v>334.25</v>
      </c>
      <c r="C65" s="53">
        <f t="shared" si="42"/>
        <v>334.25</v>
      </c>
      <c r="D65" s="53">
        <f t="shared" si="25"/>
        <v>9.6238</v>
      </c>
      <c r="E65" s="53">
        <f t="shared" si="43"/>
        <v>343.8738</v>
      </c>
      <c r="F65" s="52">
        <v>179.1</v>
      </c>
      <c r="G65" s="53">
        <v>155.15</v>
      </c>
      <c r="H65" s="64">
        <f t="shared" si="44"/>
        <v>155.15</v>
      </c>
      <c r="I65">
        <f t="shared" si="26"/>
        <v>9.6238</v>
      </c>
      <c r="J65" s="71">
        <f t="shared" si="45"/>
        <v>164.7738</v>
      </c>
      <c r="K65" s="71">
        <f t="shared" si="27"/>
        <v>343.8738</v>
      </c>
      <c r="L65">
        <v>343.8738</v>
      </c>
      <c r="M65">
        <f t="shared" si="29"/>
        <v>0</v>
      </c>
    </row>
    <row r="66" ht="21.95" customHeight="1" spans="1:13">
      <c r="A66" s="51" t="s">
        <v>62</v>
      </c>
      <c r="B66" s="52">
        <v>122.11</v>
      </c>
      <c r="C66" s="53">
        <f t="shared" si="42"/>
        <v>122.11</v>
      </c>
      <c r="D66" s="53">
        <f t="shared" si="25"/>
        <v>9.6238</v>
      </c>
      <c r="E66" s="53">
        <f t="shared" si="43"/>
        <v>131.7338</v>
      </c>
      <c r="F66" s="52"/>
      <c r="G66" s="53">
        <v>122.11</v>
      </c>
      <c r="H66" s="64">
        <f t="shared" si="44"/>
        <v>122.11</v>
      </c>
      <c r="I66" s="40">
        <f t="shared" si="26"/>
        <v>9.6238</v>
      </c>
      <c r="J66" s="65">
        <f t="shared" si="45"/>
        <v>131.7338</v>
      </c>
      <c r="K66" s="71">
        <f t="shared" si="27"/>
        <v>131.7338</v>
      </c>
      <c r="L66">
        <v>131.7338</v>
      </c>
      <c r="M66">
        <f t="shared" si="29"/>
        <v>0</v>
      </c>
    </row>
    <row r="67" ht="21.95" customHeight="1" spans="1:13">
      <c r="A67" s="51" t="s">
        <v>63</v>
      </c>
      <c r="B67" s="52">
        <v>14.31</v>
      </c>
      <c r="C67" s="53">
        <f t="shared" si="42"/>
        <v>0</v>
      </c>
      <c r="D67" s="53">
        <f t="shared" si="25"/>
        <v>0</v>
      </c>
      <c r="E67" s="53">
        <f t="shared" si="43"/>
        <v>0</v>
      </c>
      <c r="F67" s="52"/>
      <c r="G67" s="53">
        <v>14.31</v>
      </c>
      <c r="H67" s="64">
        <f t="shared" si="44"/>
        <v>0</v>
      </c>
      <c r="I67">
        <f t="shared" si="26"/>
        <v>0</v>
      </c>
      <c r="J67" s="71">
        <f t="shared" si="45"/>
        <v>0</v>
      </c>
      <c r="K67" s="71">
        <f t="shared" si="27"/>
        <v>0</v>
      </c>
      <c r="L67">
        <v>0</v>
      </c>
      <c r="M67">
        <f t="shared" si="29"/>
        <v>0</v>
      </c>
    </row>
    <row r="68" ht="21.95" customHeight="1" spans="1:13">
      <c r="A68" s="51" t="s">
        <v>64</v>
      </c>
      <c r="B68" s="52">
        <v>3.55</v>
      </c>
      <c r="C68" s="53">
        <f t="shared" si="42"/>
        <v>0</v>
      </c>
      <c r="D68" s="53">
        <f t="shared" si="25"/>
        <v>0</v>
      </c>
      <c r="E68" s="53">
        <f t="shared" si="43"/>
        <v>0</v>
      </c>
      <c r="F68" s="52"/>
      <c r="G68" s="53">
        <v>3.55</v>
      </c>
      <c r="H68" s="64">
        <f t="shared" si="44"/>
        <v>0</v>
      </c>
      <c r="I68">
        <f t="shared" si="26"/>
        <v>0</v>
      </c>
      <c r="J68" s="71">
        <f t="shared" si="45"/>
        <v>0</v>
      </c>
      <c r="K68" s="71">
        <f t="shared" si="27"/>
        <v>0</v>
      </c>
      <c r="L68">
        <v>0</v>
      </c>
      <c r="M68">
        <f t="shared" si="29"/>
        <v>0</v>
      </c>
    </row>
    <row r="69" ht="21.95" customHeight="1" spans="1:13">
      <c r="A69" s="51" t="s">
        <v>65</v>
      </c>
      <c r="B69" s="52">
        <v>23.98</v>
      </c>
      <c r="C69" s="53">
        <f t="shared" si="42"/>
        <v>23.98</v>
      </c>
      <c r="D69" s="53">
        <f t="shared" si="25"/>
        <v>9.6238</v>
      </c>
      <c r="E69" s="53">
        <f t="shared" si="43"/>
        <v>33.6038</v>
      </c>
      <c r="F69" s="52"/>
      <c r="G69" s="53">
        <v>23.98</v>
      </c>
      <c r="H69" s="64">
        <f t="shared" si="44"/>
        <v>23.98</v>
      </c>
      <c r="I69" s="40">
        <f t="shared" si="26"/>
        <v>9.6238</v>
      </c>
      <c r="J69" s="65">
        <f t="shared" si="45"/>
        <v>33.6038</v>
      </c>
      <c r="K69" s="71">
        <f t="shared" si="27"/>
        <v>33.6038</v>
      </c>
      <c r="L69">
        <v>33.6038</v>
      </c>
      <c r="M69">
        <f t="shared" si="29"/>
        <v>0</v>
      </c>
    </row>
    <row r="70" ht="21.95" customHeight="1" spans="1:13">
      <c r="A70" s="51" t="s">
        <v>66</v>
      </c>
      <c r="B70" s="52">
        <v>14.31</v>
      </c>
      <c r="C70" s="53">
        <f t="shared" si="42"/>
        <v>0</v>
      </c>
      <c r="D70" s="53">
        <f t="shared" si="25"/>
        <v>0</v>
      </c>
      <c r="E70" s="53">
        <f t="shared" si="43"/>
        <v>0</v>
      </c>
      <c r="F70" s="52"/>
      <c r="G70" s="53">
        <v>14.31</v>
      </c>
      <c r="H70" s="64">
        <f t="shared" si="44"/>
        <v>0</v>
      </c>
      <c r="I70">
        <f t="shared" si="26"/>
        <v>0</v>
      </c>
      <c r="J70" s="71">
        <f t="shared" si="45"/>
        <v>0</v>
      </c>
      <c r="K70" s="71">
        <f t="shared" si="27"/>
        <v>0</v>
      </c>
      <c r="L70">
        <v>0</v>
      </c>
      <c r="M70">
        <f t="shared" si="29"/>
        <v>0</v>
      </c>
    </row>
    <row r="71" ht="21.95" customHeight="1" spans="1:13">
      <c r="A71" s="50" t="s">
        <v>67</v>
      </c>
      <c r="B71" s="49">
        <f t="shared" ref="B71:J71" si="47">SUM(B72:B73)</f>
        <v>3112.55</v>
      </c>
      <c r="C71" s="49">
        <f t="shared" si="47"/>
        <v>3090.42</v>
      </c>
      <c r="D71" s="49">
        <f t="shared" si="47"/>
        <v>57.7428</v>
      </c>
      <c r="E71" s="49">
        <f t="shared" si="47"/>
        <v>3148.1628</v>
      </c>
      <c r="F71" s="49">
        <f t="shared" si="47"/>
        <v>383.01</v>
      </c>
      <c r="G71" s="49">
        <f t="shared" si="47"/>
        <v>2729.54</v>
      </c>
      <c r="H71" s="49">
        <f t="shared" si="47"/>
        <v>2707.41</v>
      </c>
      <c r="I71" s="49">
        <f t="shared" si="47"/>
        <v>57.7428</v>
      </c>
      <c r="J71" s="72">
        <f t="shared" si="47"/>
        <v>2765.1528</v>
      </c>
      <c r="K71" s="71">
        <f t="shared" si="27"/>
        <v>3148.1628</v>
      </c>
      <c r="L71">
        <v>3148.1628</v>
      </c>
      <c r="M71">
        <f t="shared" si="29"/>
        <v>0</v>
      </c>
    </row>
    <row r="72" ht="21.95" customHeight="1" spans="1:13">
      <c r="A72" s="51" t="s">
        <v>12</v>
      </c>
      <c r="B72" s="52">
        <v>1438.92</v>
      </c>
      <c r="C72" s="53">
        <f t="shared" ref="C72:C80" si="48">IF(B72&gt;20,B72,0)</f>
        <v>1438.92</v>
      </c>
      <c r="D72" s="53">
        <f t="shared" si="25"/>
        <v>9.6238</v>
      </c>
      <c r="E72" s="53">
        <f t="shared" ref="E72:E80" si="49">C72+D72</f>
        <v>1448.5438</v>
      </c>
      <c r="F72" s="52">
        <v>27.22</v>
      </c>
      <c r="G72" s="53">
        <v>1411.7</v>
      </c>
      <c r="H72" s="64">
        <f t="shared" ref="H72:H80" si="50">IF(G72&gt;20,G72,0)</f>
        <v>1411.7</v>
      </c>
      <c r="I72">
        <f t="shared" si="26"/>
        <v>9.6238</v>
      </c>
      <c r="J72" s="71">
        <f t="shared" ref="J72:J80" si="51">H72+I72</f>
        <v>1421.3238</v>
      </c>
      <c r="K72" s="71">
        <f t="shared" si="27"/>
        <v>1448.5438</v>
      </c>
      <c r="L72">
        <v>1448.5438</v>
      </c>
      <c r="M72">
        <f t="shared" si="29"/>
        <v>0</v>
      </c>
    </row>
    <row r="73" ht="21.95" customHeight="1" spans="1:13">
      <c r="A73" s="54" t="s">
        <v>68</v>
      </c>
      <c r="B73" s="49">
        <f t="shared" ref="B73:J73" si="52">SUM(B74:B80)</f>
        <v>1673.63</v>
      </c>
      <c r="C73" s="49">
        <f t="shared" si="52"/>
        <v>1651.5</v>
      </c>
      <c r="D73" s="49">
        <f t="shared" si="52"/>
        <v>48.119</v>
      </c>
      <c r="E73" s="49">
        <f t="shared" si="52"/>
        <v>1699.619</v>
      </c>
      <c r="F73" s="49">
        <f t="shared" si="52"/>
        <v>355.79</v>
      </c>
      <c r="G73" s="49">
        <f t="shared" si="52"/>
        <v>1317.84</v>
      </c>
      <c r="H73" s="49">
        <f t="shared" si="52"/>
        <v>1295.71</v>
      </c>
      <c r="I73" s="49">
        <f t="shared" si="52"/>
        <v>48.119</v>
      </c>
      <c r="J73" s="72">
        <f t="shared" si="52"/>
        <v>1343.829</v>
      </c>
      <c r="K73" s="71">
        <f t="shared" si="27"/>
        <v>1699.619</v>
      </c>
      <c r="L73">
        <v>1699.619</v>
      </c>
      <c r="M73">
        <f t="shared" si="29"/>
        <v>0</v>
      </c>
    </row>
    <row r="74" ht="21.95" customHeight="1" spans="1:13">
      <c r="A74" s="51" t="s">
        <v>69</v>
      </c>
      <c r="B74" s="52">
        <v>335.46</v>
      </c>
      <c r="C74" s="53">
        <f t="shared" si="48"/>
        <v>335.46</v>
      </c>
      <c r="D74" s="53">
        <f t="shared" si="25"/>
        <v>9.6238</v>
      </c>
      <c r="E74" s="53">
        <f t="shared" si="49"/>
        <v>345.0838</v>
      </c>
      <c r="F74" s="52"/>
      <c r="G74" s="53">
        <v>335.46</v>
      </c>
      <c r="H74" s="64">
        <f t="shared" si="50"/>
        <v>335.46</v>
      </c>
      <c r="I74" s="40">
        <f t="shared" si="26"/>
        <v>9.6238</v>
      </c>
      <c r="J74" s="65">
        <f t="shared" si="51"/>
        <v>345.0838</v>
      </c>
      <c r="K74" s="71">
        <f t="shared" si="27"/>
        <v>345.0838</v>
      </c>
      <c r="L74">
        <v>345.0838</v>
      </c>
      <c r="M74">
        <f t="shared" si="29"/>
        <v>0</v>
      </c>
    </row>
    <row r="75" ht="21.95" customHeight="1" spans="1:13">
      <c r="A75" s="51" t="s">
        <v>70</v>
      </c>
      <c r="B75" s="52">
        <v>7.96</v>
      </c>
      <c r="C75" s="53">
        <f t="shared" si="48"/>
        <v>0</v>
      </c>
      <c r="D75" s="53">
        <f t="shared" ref="D75:D106" si="53">IF(C75&gt;20,9.6238,0)</f>
        <v>0</v>
      </c>
      <c r="E75" s="53">
        <f t="shared" si="49"/>
        <v>0</v>
      </c>
      <c r="F75" s="52"/>
      <c r="G75" s="53">
        <v>7.96</v>
      </c>
      <c r="H75" s="64">
        <f t="shared" si="50"/>
        <v>0</v>
      </c>
      <c r="I75">
        <f t="shared" ref="I75:I106" si="54">IF(H75&gt;20,9.6238,0)</f>
        <v>0</v>
      </c>
      <c r="J75" s="71">
        <f t="shared" si="51"/>
        <v>0</v>
      </c>
      <c r="K75" s="71">
        <f t="shared" ref="K75:K106" si="55">J75+F75</f>
        <v>0</v>
      </c>
      <c r="L75">
        <v>0</v>
      </c>
      <c r="M75">
        <f t="shared" si="29"/>
        <v>0</v>
      </c>
    </row>
    <row r="76" ht="21.95" customHeight="1" spans="1:13">
      <c r="A76" s="51" t="s">
        <v>71</v>
      </c>
      <c r="B76" s="52">
        <v>14.17</v>
      </c>
      <c r="C76" s="53">
        <f t="shared" si="48"/>
        <v>0</v>
      </c>
      <c r="D76" s="53">
        <f t="shared" si="53"/>
        <v>0</v>
      </c>
      <c r="E76" s="53">
        <f t="shared" si="49"/>
        <v>0</v>
      </c>
      <c r="F76" s="52"/>
      <c r="G76" s="53">
        <v>14.17</v>
      </c>
      <c r="H76" s="64">
        <f t="shared" si="50"/>
        <v>0</v>
      </c>
      <c r="I76">
        <f t="shared" si="54"/>
        <v>0</v>
      </c>
      <c r="J76" s="71">
        <f t="shared" si="51"/>
        <v>0</v>
      </c>
      <c r="K76" s="71">
        <f t="shared" si="55"/>
        <v>0</v>
      </c>
      <c r="L76">
        <v>0</v>
      </c>
      <c r="M76">
        <f t="shared" ref="M76:M107" si="56">K76-L76</f>
        <v>0</v>
      </c>
    </row>
    <row r="77" ht="21.95" customHeight="1" spans="1:13">
      <c r="A77" s="51" t="s">
        <v>72</v>
      </c>
      <c r="B77" s="52">
        <v>952.15</v>
      </c>
      <c r="C77" s="53">
        <f t="shared" si="48"/>
        <v>952.15</v>
      </c>
      <c r="D77" s="53">
        <f t="shared" si="53"/>
        <v>9.6238</v>
      </c>
      <c r="E77" s="53">
        <f t="shared" si="49"/>
        <v>961.7738</v>
      </c>
      <c r="F77" s="52">
        <v>182.75</v>
      </c>
      <c r="G77" s="53">
        <v>769.4</v>
      </c>
      <c r="H77" s="64">
        <f t="shared" si="50"/>
        <v>769.4</v>
      </c>
      <c r="I77">
        <f t="shared" si="54"/>
        <v>9.6238</v>
      </c>
      <c r="J77" s="71">
        <f t="shared" si="51"/>
        <v>779.0238</v>
      </c>
      <c r="K77" s="71">
        <f t="shared" si="55"/>
        <v>961.7738</v>
      </c>
      <c r="L77">
        <v>961.7738</v>
      </c>
      <c r="M77">
        <f t="shared" si="56"/>
        <v>0</v>
      </c>
    </row>
    <row r="78" ht="21.95" customHeight="1" spans="1:13">
      <c r="A78" s="51" t="s">
        <v>73</v>
      </c>
      <c r="B78" s="52">
        <v>159.94</v>
      </c>
      <c r="C78" s="53">
        <f t="shared" si="48"/>
        <v>159.94</v>
      </c>
      <c r="D78" s="53">
        <f t="shared" si="53"/>
        <v>9.6238</v>
      </c>
      <c r="E78" s="53">
        <f t="shared" si="49"/>
        <v>169.5638</v>
      </c>
      <c r="F78" s="52">
        <v>130.21</v>
      </c>
      <c r="G78" s="53">
        <v>29.73</v>
      </c>
      <c r="H78" s="64">
        <f t="shared" si="50"/>
        <v>29.73</v>
      </c>
      <c r="I78">
        <f t="shared" si="54"/>
        <v>9.6238</v>
      </c>
      <c r="J78" s="71">
        <f t="shared" si="51"/>
        <v>39.3538</v>
      </c>
      <c r="K78" s="71">
        <f t="shared" si="55"/>
        <v>169.5638</v>
      </c>
      <c r="L78">
        <v>169.5638</v>
      </c>
      <c r="M78">
        <f t="shared" si="56"/>
        <v>0</v>
      </c>
    </row>
    <row r="79" ht="21.95" customHeight="1" spans="1:13">
      <c r="A79" s="51" t="s">
        <v>74</v>
      </c>
      <c r="B79" s="52">
        <v>106.43</v>
      </c>
      <c r="C79" s="53">
        <f t="shared" si="48"/>
        <v>106.43</v>
      </c>
      <c r="D79" s="53">
        <f t="shared" si="53"/>
        <v>9.6238</v>
      </c>
      <c r="E79" s="53">
        <f t="shared" si="49"/>
        <v>116.0538</v>
      </c>
      <c r="F79" s="52"/>
      <c r="G79" s="53">
        <v>106.43</v>
      </c>
      <c r="H79" s="64">
        <f t="shared" si="50"/>
        <v>106.43</v>
      </c>
      <c r="I79" s="40">
        <f t="shared" si="54"/>
        <v>9.6238</v>
      </c>
      <c r="J79" s="65">
        <f t="shared" si="51"/>
        <v>116.0538</v>
      </c>
      <c r="K79" s="71">
        <f t="shared" si="55"/>
        <v>116.0538</v>
      </c>
      <c r="L79">
        <v>116.0538</v>
      </c>
      <c r="M79">
        <f t="shared" si="56"/>
        <v>0</v>
      </c>
    </row>
    <row r="80" ht="21.95" customHeight="1" spans="1:13">
      <c r="A80" s="58" t="s">
        <v>75</v>
      </c>
      <c r="B80" s="52">
        <v>97.52</v>
      </c>
      <c r="C80" s="53">
        <f t="shared" si="48"/>
        <v>97.52</v>
      </c>
      <c r="D80" s="53">
        <f t="shared" si="53"/>
        <v>9.6238</v>
      </c>
      <c r="E80" s="53">
        <f t="shared" si="49"/>
        <v>107.1438</v>
      </c>
      <c r="F80" s="52">
        <v>42.83</v>
      </c>
      <c r="G80" s="53">
        <v>54.69</v>
      </c>
      <c r="H80" s="64">
        <f t="shared" si="50"/>
        <v>54.69</v>
      </c>
      <c r="I80">
        <f t="shared" si="54"/>
        <v>9.6238</v>
      </c>
      <c r="J80" s="71">
        <f t="shared" si="51"/>
        <v>64.3138</v>
      </c>
      <c r="K80" s="71">
        <f t="shared" si="55"/>
        <v>107.1438</v>
      </c>
      <c r="L80">
        <v>107.1438</v>
      </c>
      <c r="M80">
        <f t="shared" si="56"/>
        <v>0</v>
      </c>
    </row>
    <row r="81" ht="21.95" customHeight="1" spans="1:13">
      <c r="A81" s="50" t="s">
        <v>76</v>
      </c>
      <c r="B81" s="49">
        <f t="shared" ref="B81:J81" si="57">SUM(B82:B83)</f>
        <v>685.64</v>
      </c>
      <c r="C81" s="49">
        <f t="shared" si="57"/>
        <v>668.24</v>
      </c>
      <c r="D81" s="49">
        <f t="shared" si="57"/>
        <v>28.8714</v>
      </c>
      <c r="E81" s="49">
        <f t="shared" si="57"/>
        <v>697.1114</v>
      </c>
      <c r="F81" s="49">
        <f t="shared" si="57"/>
        <v>570.46</v>
      </c>
      <c r="G81" s="49">
        <f t="shared" si="57"/>
        <v>115.18</v>
      </c>
      <c r="H81" s="49">
        <f t="shared" si="57"/>
        <v>97.78</v>
      </c>
      <c r="I81" s="49">
        <f t="shared" si="57"/>
        <v>28.8714</v>
      </c>
      <c r="J81" s="72">
        <f t="shared" si="57"/>
        <v>126.6514</v>
      </c>
      <c r="K81" s="71">
        <f t="shared" si="55"/>
        <v>697.1114</v>
      </c>
      <c r="L81">
        <v>697.1114</v>
      </c>
      <c r="M81">
        <f t="shared" si="56"/>
        <v>0</v>
      </c>
    </row>
    <row r="82" ht="21.95" customHeight="1" spans="1:13">
      <c r="A82" s="51" t="s">
        <v>12</v>
      </c>
      <c r="B82" s="52">
        <v>199.65</v>
      </c>
      <c r="C82" s="53">
        <f t="shared" ref="C82:C88" si="58">IF(B82&gt;20,B82,0)</f>
        <v>199.65</v>
      </c>
      <c r="D82" s="53">
        <f t="shared" si="53"/>
        <v>9.6238</v>
      </c>
      <c r="E82" s="53">
        <f t="shared" ref="E82:E88" si="59">C82+D82</f>
        <v>209.2738</v>
      </c>
      <c r="F82" s="52">
        <v>182.75</v>
      </c>
      <c r="G82" s="53">
        <v>16.9</v>
      </c>
      <c r="H82" s="73">
        <v>16.9</v>
      </c>
      <c r="I82">
        <v>9.6238</v>
      </c>
      <c r="J82" s="71">
        <f t="shared" ref="J82:J88" si="60">H82+I82</f>
        <v>26.5238</v>
      </c>
      <c r="K82" s="71">
        <f t="shared" si="55"/>
        <v>209.2738</v>
      </c>
      <c r="L82">
        <v>209.2738</v>
      </c>
      <c r="M82">
        <f t="shared" si="56"/>
        <v>0</v>
      </c>
    </row>
    <row r="83" ht="21.95" customHeight="1" spans="1:13">
      <c r="A83" s="54" t="s">
        <v>77</v>
      </c>
      <c r="B83" s="49">
        <f t="shared" ref="B83:J83" si="61">SUM(B84:B88)</f>
        <v>485.99</v>
      </c>
      <c r="C83" s="49">
        <f t="shared" si="61"/>
        <v>468.59</v>
      </c>
      <c r="D83" s="49">
        <f t="shared" si="61"/>
        <v>19.2476</v>
      </c>
      <c r="E83" s="49">
        <f t="shared" si="61"/>
        <v>487.8376</v>
      </c>
      <c r="F83" s="49">
        <f t="shared" si="61"/>
        <v>387.71</v>
      </c>
      <c r="G83" s="49">
        <f t="shared" si="61"/>
        <v>98.28</v>
      </c>
      <c r="H83" s="49">
        <f t="shared" si="61"/>
        <v>80.88</v>
      </c>
      <c r="I83" s="49">
        <f t="shared" si="61"/>
        <v>19.2476</v>
      </c>
      <c r="J83" s="72">
        <f t="shared" si="61"/>
        <v>100.1276</v>
      </c>
      <c r="K83" s="71">
        <f t="shared" si="55"/>
        <v>487.8376</v>
      </c>
      <c r="L83">
        <v>487.8376</v>
      </c>
      <c r="M83">
        <f t="shared" si="56"/>
        <v>0</v>
      </c>
    </row>
    <row r="84" ht="21.95" customHeight="1" spans="1:13">
      <c r="A84" s="51" t="s">
        <v>78</v>
      </c>
      <c r="B84" s="52">
        <v>32.34</v>
      </c>
      <c r="C84" s="53">
        <f t="shared" si="58"/>
        <v>32.34</v>
      </c>
      <c r="D84" s="53">
        <f t="shared" si="53"/>
        <v>9.6238</v>
      </c>
      <c r="E84" s="53">
        <f t="shared" si="59"/>
        <v>41.9638</v>
      </c>
      <c r="F84" s="52"/>
      <c r="G84" s="53">
        <v>32.34</v>
      </c>
      <c r="H84" s="64">
        <f t="shared" ref="H84:H88" si="62">IF(G84&gt;20,G84,0)</f>
        <v>32.34</v>
      </c>
      <c r="I84" s="40">
        <f t="shared" si="54"/>
        <v>9.6238</v>
      </c>
      <c r="J84" s="65">
        <f t="shared" si="60"/>
        <v>41.9638</v>
      </c>
      <c r="K84" s="71">
        <f t="shared" si="55"/>
        <v>41.9638</v>
      </c>
      <c r="L84">
        <v>41.9638</v>
      </c>
      <c r="M84">
        <f t="shared" si="56"/>
        <v>0</v>
      </c>
    </row>
    <row r="85" ht="21.95" customHeight="1" spans="1:13">
      <c r="A85" s="51" t="s">
        <v>79</v>
      </c>
      <c r="B85" s="52">
        <v>436.25</v>
      </c>
      <c r="C85" s="53">
        <f t="shared" si="58"/>
        <v>436.25</v>
      </c>
      <c r="D85" s="53">
        <f t="shared" si="53"/>
        <v>9.6238</v>
      </c>
      <c r="E85" s="53">
        <f t="shared" si="59"/>
        <v>445.8738</v>
      </c>
      <c r="F85" s="52">
        <v>387.71</v>
      </c>
      <c r="G85" s="53">
        <v>48.54</v>
      </c>
      <c r="H85" s="64">
        <f t="shared" si="62"/>
        <v>48.54</v>
      </c>
      <c r="I85">
        <f t="shared" si="54"/>
        <v>9.6238</v>
      </c>
      <c r="J85" s="71">
        <f t="shared" si="60"/>
        <v>58.1638</v>
      </c>
      <c r="K85" s="71">
        <f t="shared" si="55"/>
        <v>445.8738</v>
      </c>
      <c r="L85">
        <v>445.8738</v>
      </c>
      <c r="M85">
        <f t="shared" si="56"/>
        <v>0</v>
      </c>
    </row>
    <row r="86" ht="21.95" customHeight="1" spans="1:13">
      <c r="A86" s="51" t="s">
        <v>80</v>
      </c>
      <c r="B86" s="52">
        <v>2.96</v>
      </c>
      <c r="C86" s="53">
        <f t="shared" si="58"/>
        <v>0</v>
      </c>
      <c r="D86" s="53">
        <f t="shared" si="53"/>
        <v>0</v>
      </c>
      <c r="E86" s="53">
        <f t="shared" si="59"/>
        <v>0</v>
      </c>
      <c r="F86" s="52"/>
      <c r="G86" s="53">
        <v>2.96</v>
      </c>
      <c r="H86" s="64">
        <f t="shared" si="62"/>
        <v>0</v>
      </c>
      <c r="I86">
        <f t="shared" si="54"/>
        <v>0</v>
      </c>
      <c r="J86" s="71">
        <f t="shared" si="60"/>
        <v>0</v>
      </c>
      <c r="K86" s="71">
        <f t="shared" si="55"/>
        <v>0</v>
      </c>
      <c r="L86">
        <v>0</v>
      </c>
      <c r="M86">
        <f t="shared" si="56"/>
        <v>0</v>
      </c>
    </row>
    <row r="87" ht="21.95" customHeight="1" spans="1:13">
      <c r="A87" s="51" t="s">
        <v>81</v>
      </c>
      <c r="B87" s="52">
        <v>7.96</v>
      </c>
      <c r="C87" s="53">
        <f t="shared" si="58"/>
        <v>0</v>
      </c>
      <c r="D87" s="53">
        <f t="shared" si="53"/>
        <v>0</v>
      </c>
      <c r="E87" s="53">
        <f t="shared" si="59"/>
        <v>0</v>
      </c>
      <c r="F87" s="52"/>
      <c r="G87" s="53">
        <v>7.96</v>
      </c>
      <c r="H87" s="64">
        <f t="shared" si="62"/>
        <v>0</v>
      </c>
      <c r="I87">
        <f t="shared" si="54"/>
        <v>0</v>
      </c>
      <c r="J87" s="71">
        <f t="shared" si="60"/>
        <v>0</v>
      </c>
      <c r="K87" s="71">
        <f t="shared" si="55"/>
        <v>0</v>
      </c>
      <c r="L87">
        <v>0</v>
      </c>
      <c r="M87">
        <f t="shared" si="56"/>
        <v>0</v>
      </c>
    </row>
    <row r="88" ht="21.95" customHeight="1" spans="1:13">
      <c r="A88" s="51" t="s">
        <v>82</v>
      </c>
      <c r="B88" s="52">
        <v>6.48</v>
      </c>
      <c r="C88" s="53">
        <f t="shared" si="58"/>
        <v>0</v>
      </c>
      <c r="D88" s="53">
        <f t="shared" si="53"/>
        <v>0</v>
      </c>
      <c r="E88" s="53">
        <f t="shared" si="59"/>
        <v>0</v>
      </c>
      <c r="F88" s="52"/>
      <c r="G88" s="53">
        <v>6.48</v>
      </c>
      <c r="H88" s="64">
        <f t="shared" si="62"/>
        <v>0</v>
      </c>
      <c r="I88">
        <f t="shared" si="54"/>
        <v>0</v>
      </c>
      <c r="J88" s="71">
        <f t="shared" si="60"/>
        <v>0</v>
      </c>
      <c r="K88" s="71">
        <f t="shared" si="55"/>
        <v>0</v>
      </c>
      <c r="L88">
        <v>0</v>
      </c>
      <c r="M88">
        <f t="shared" si="56"/>
        <v>0</v>
      </c>
    </row>
    <row r="89" ht="21.95" customHeight="1" spans="1:13">
      <c r="A89" s="50" t="s">
        <v>83</v>
      </c>
      <c r="B89" s="49">
        <f t="shared" ref="B89:J89" si="63">SUM(B90:B91)</f>
        <v>596.41</v>
      </c>
      <c r="C89" s="49">
        <f t="shared" si="63"/>
        <v>580.49</v>
      </c>
      <c r="D89" s="49">
        <f t="shared" si="63"/>
        <v>28.8714</v>
      </c>
      <c r="E89" s="49">
        <f t="shared" si="63"/>
        <v>609.3614</v>
      </c>
      <c r="F89" s="49">
        <f t="shared" si="63"/>
        <v>205.2</v>
      </c>
      <c r="G89" s="49">
        <f t="shared" si="63"/>
        <v>391.21</v>
      </c>
      <c r="H89" s="49">
        <f t="shared" si="63"/>
        <v>375.29</v>
      </c>
      <c r="I89" s="49">
        <f t="shared" si="63"/>
        <v>28.8714</v>
      </c>
      <c r="J89" s="72">
        <f t="shared" si="63"/>
        <v>404.1614</v>
      </c>
      <c r="K89" s="71">
        <f t="shared" si="55"/>
        <v>609.3614</v>
      </c>
      <c r="L89">
        <v>609.3614</v>
      </c>
      <c r="M89">
        <f t="shared" si="56"/>
        <v>0</v>
      </c>
    </row>
    <row r="90" ht="21.95" customHeight="1" spans="1:13">
      <c r="A90" s="51" t="s">
        <v>12</v>
      </c>
      <c r="B90" s="52">
        <v>207.71</v>
      </c>
      <c r="C90" s="53">
        <f t="shared" ref="C90:C96" si="64">IF(B90&gt;20,B90,0)</f>
        <v>207.71</v>
      </c>
      <c r="D90" s="53">
        <f t="shared" si="53"/>
        <v>9.6238</v>
      </c>
      <c r="E90" s="53">
        <f t="shared" ref="E90:E96" si="65">C90+D90</f>
        <v>217.3338</v>
      </c>
      <c r="F90" s="52">
        <v>182.75</v>
      </c>
      <c r="G90" s="53">
        <v>24.96</v>
      </c>
      <c r="H90" s="64">
        <f t="shared" ref="H90:H96" si="66">IF(G90&gt;20,G90,0)</f>
        <v>24.96</v>
      </c>
      <c r="I90">
        <f t="shared" si="54"/>
        <v>9.6238</v>
      </c>
      <c r="J90" s="71">
        <f t="shared" ref="J90:J96" si="67">H90+I90</f>
        <v>34.5838</v>
      </c>
      <c r="K90" s="71">
        <f t="shared" si="55"/>
        <v>217.3338</v>
      </c>
      <c r="L90">
        <v>217.3338</v>
      </c>
      <c r="M90">
        <f t="shared" si="56"/>
        <v>0</v>
      </c>
    </row>
    <row r="91" ht="21.95" customHeight="1" spans="1:13">
      <c r="A91" s="54" t="s">
        <v>84</v>
      </c>
      <c r="B91" s="49">
        <f t="shared" ref="B91:J91" si="68">SUM(B92:B96)</f>
        <v>388.7</v>
      </c>
      <c r="C91" s="49">
        <f t="shared" si="68"/>
        <v>372.78</v>
      </c>
      <c r="D91" s="49">
        <f t="shared" si="68"/>
        <v>19.2476</v>
      </c>
      <c r="E91" s="49">
        <f t="shared" si="68"/>
        <v>392.0276</v>
      </c>
      <c r="F91" s="49">
        <f t="shared" si="68"/>
        <v>22.45</v>
      </c>
      <c r="G91" s="49">
        <f t="shared" si="68"/>
        <v>366.25</v>
      </c>
      <c r="H91" s="49">
        <f t="shared" si="68"/>
        <v>350.33</v>
      </c>
      <c r="I91" s="49">
        <f t="shared" si="68"/>
        <v>19.2476</v>
      </c>
      <c r="J91" s="72">
        <f t="shared" si="68"/>
        <v>369.5776</v>
      </c>
      <c r="K91" s="71">
        <f t="shared" si="55"/>
        <v>392.0276</v>
      </c>
      <c r="L91">
        <v>392.0276</v>
      </c>
      <c r="M91">
        <f t="shared" si="56"/>
        <v>0</v>
      </c>
    </row>
    <row r="92" ht="21.95" customHeight="1" spans="1:13">
      <c r="A92" s="51" t="s">
        <v>85</v>
      </c>
      <c r="B92" s="52">
        <v>57.84</v>
      </c>
      <c r="C92" s="53">
        <f t="shared" si="64"/>
        <v>57.84</v>
      </c>
      <c r="D92" s="53">
        <f t="shared" si="53"/>
        <v>9.6238</v>
      </c>
      <c r="E92" s="53">
        <f t="shared" si="65"/>
        <v>67.4638</v>
      </c>
      <c r="F92" s="52">
        <v>22.45</v>
      </c>
      <c r="G92" s="53">
        <v>35.39</v>
      </c>
      <c r="H92" s="64">
        <f t="shared" si="66"/>
        <v>35.39</v>
      </c>
      <c r="I92">
        <f t="shared" si="54"/>
        <v>9.6238</v>
      </c>
      <c r="J92" s="71">
        <f t="shared" si="67"/>
        <v>45.0138</v>
      </c>
      <c r="K92" s="71">
        <f t="shared" si="55"/>
        <v>67.4638</v>
      </c>
      <c r="L92">
        <v>67.4638</v>
      </c>
      <c r="M92">
        <f t="shared" si="56"/>
        <v>0</v>
      </c>
    </row>
    <row r="93" ht="21.95" customHeight="1" spans="1:13">
      <c r="A93" s="51" t="s">
        <v>86</v>
      </c>
      <c r="B93" s="52">
        <v>6.48</v>
      </c>
      <c r="C93" s="53">
        <f t="shared" si="64"/>
        <v>0</v>
      </c>
      <c r="D93" s="53">
        <f t="shared" si="53"/>
        <v>0</v>
      </c>
      <c r="E93" s="53">
        <f t="shared" si="65"/>
        <v>0</v>
      </c>
      <c r="F93" s="52"/>
      <c r="G93" s="53">
        <v>6.48</v>
      </c>
      <c r="H93" s="64">
        <f t="shared" si="66"/>
        <v>0</v>
      </c>
      <c r="I93">
        <f t="shared" si="54"/>
        <v>0</v>
      </c>
      <c r="J93" s="71">
        <f t="shared" si="67"/>
        <v>0</v>
      </c>
      <c r="K93" s="71">
        <f t="shared" si="55"/>
        <v>0</v>
      </c>
      <c r="L93">
        <v>0</v>
      </c>
      <c r="M93">
        <f t="shared" si="56"/>
        <v>0</v>
      </c>
    </row>
    <row r="94" ht="21.95" customHeight="1" spans="1:13">
      <c r="A94" s="58" t="s">
        <v>87</v>
      </c>
      <c r="B94" s="52">
        <v>314.94</v>
      </c>
      <c r="C94" s="53">
        <f t="shared" si="64"/>
        <v>314.94</v>
      </c>
      <c r="D94" s="53">
        <f t="shared" si="53"/>
        <v>9.6238</v>
      </c>
      <c r="E94" s="53">
        <f t="shared" si="65"/>
        <v>324.5638</v>
      </c>
      <c r="F94" s="52"/>
      <c r="G94" s="53">
        <v>314.94</v>
      </c>
      <c r="H94" s="64">
        <f t="shared" si="66"/>
        <v>314.94</v>
      </c>
      <c r="I94" s="40">
        <f t="shared" si="54"/>
        <v>9.6238</v>
      </c>
      <c r="J94" s="65">
        <f t="shared" si="67"/>
        <v>324.5638</v>
      </c>
      <c r="K94" s="71">
        <f t="shared" si="55"/>
        <v>324.5638</v>
      </c>
      <c r="L94">
        <v>324.5638</v>
      </c>
      <c r="M94">
        <f t="shared" si="56"/>
        <v>0</v>
      </c>
    </row>
    <row r="95" ht="21.95" customHeight="1" spans="1:13">
      <c r="A95" s="51" t="s">
        <v>88</v>
      </c>
      <c r="B95" s="52">
        <v>2.96</v>
      </c>
      <c r="C95" s="53">
        <f t="shared" si="64"/>
        <v>0</v>
      </c>
      <c r="D95" s="53">
        <f t="shared" si="53"/>
        <v>0</v>
      </c>
      <c r="E95" s="53">
        <f t="shared" si="65"/>
        <v>0</v>
      </c>
      <c r="F95" s="52"/>
      <c r="G95" s="53">
        <v>2.96</v>
      </c>
      <c r="H95" s="64">
        <f t="shared" si="66"/>
        <v>0</v>
      </c>
      <c r="I95">
        <f t="shared" si="54"/>
        <v>0</v>
      </c>
      <c r="J95" s="71">
        <f t="shared" si="67"/>
        <v>0</v>
      </c>
      <c r="K95" s="71">
        <f t="shared" si="55"/>
        <v>0</v>
      </c>
      <c r="L95">
        <v>0</v>
      </c>
      <c r="M95">
        <f t="shared" si="56"/>
        <v>0</v>
      </c>
    </row>
    <row r="96" ht="21.95" customHeight="1" spans="1:13">
      <c r="A96" s="51" t="s">
        <v>89</v>
      </c>
      <c r="B96" s="52">
        <v>6.48</v>
      </c>
      <c r="C96" s="53">
        <f t="shared" si="64"/>
        <v>0</v>
      </c>
      <c r="D96" s="53">
        <f t="shared" si="53"/>
        <v>0</v>
      </c>
      <c r="E96" s="53">
        <f t="shared" si="65"/>
        <v>0</v>
      </c>
      <c r="F96" s="52"/>
      <c r="G96" s="53">
        <v>6.48</v>
      </c>
      <c r="H96" s="64">
        <f t="shared" si="66"/>
        <v>0</v>
      </c>
      <c r="I96">
        <f t="shared" si="54"/>
        <v>0</v>
      </c>
      <c r="J96" s="71">
        <f t="shared" si="67"/>
        <v>0</v>
      </c>
      <c r="K96" s="71">
        <f t="shared" si="55"/>
        <v>0</v>
      </c>
      <c r="L96">
        <v>0</v>
      </c>
      <c r="M96">
        <f t="shared" si="56"/>
        <v>0</v>
      </c>
    </row>
    <row r="97" ht="21.95" customHeight="1" spans="1:13">
      <c r="A97" s="50" t="s">
        <v>90</v>
      </c>
      <c r="B97" s="49">
        <f t="shared" ref="B97:J97" si="69">SUM(B98:B99)</f>
        <v>281.04</v>
      </c>
      <c r="C97" s="49">
        <f t="shared" si="69"/>
        <v>235.63</v>
      </c>
      <c r="D97" s="49">
        <f t="shared" si="69"/>
        <v>48.119</v>
      </c>
      <c r="E97" s="49">
        <f t="shared" si="69"/>
        <v>283.749</v>
      </c>
      <c r="F97" s="49">
        <f t="shared" si="69"/>
        <v>0</v>
      </c>
      <c r="G97" s="49">
        <f t="shared" si="69"/>
        <v>281.04</v>
      </c>
      <c r="H97" s="49">
        <f t="shared" si="69"/>
        <v>235.63</v>
      </c>
      <c r="I97" s="68">
        <f t="shared" si="69"/>
        <v>48.119</v>
      </c>
      <c r="J97" s="69">
        <f t="shared" si="69"/>
        <v>283.749</v>
      </c>
      <c r="K97" s="71">
        <f t="shared" si="55"/>
        <v>283.749</v>
      </c>
      <c r="L97">
        <v>283.749</v>
      </c>
      <c r="M97">
        <f t="shared" si="56"/>
        <v>0</v>
      </c>
    </row>
    <row r="98" ht="21.95" customHeight="1" spans="1:13">
      <c r="A98" s="51" t="s">
        <v>12</v>
      </c>
      <c r="B98" s="52">
        <v>25.55</v>
      </c>
      <c r="C98" s="53">
        <f t="shared" ref="C98:C109" si="70">IF(B98&gt;20,B98,0)</f>
        <v>25.55</v>
      </c>
      <c r="D98" s="53">
        <f t="shared" si="53"/>
        <v>9.6238</v>
      </c>
      <c r="E98" s="53">
        <f t="shared" ref="E98:E109" si="71">C98+D98</f>
        <v>35.1738</v>
      </c>
      <c r="F98" s="52"/>
      <c r="G98" s="53">
        <v>25.55</v>
      </c>
      <c r="H98" s="64">
        <f t="shared" ref="H98:H109" si="72">IF(G98&gt;20,G98,0)</f>
        <v>25.55</v>
      </c>
      <c r="I98" s="40">
        <f t="shared" si="54"/>
        <v>9.6238</v>
      </c>
      <c r="J98" s="65">
        <f t="shared" ref="J98:J109" si="73">H98+I98</f>
        <v>35.1738</v>
      </c>
      <c r="K98" s="71">
        <f t="shared" si="55"/>
        <v>35.1738</v>
      </c>
      <c r="L98">
        <v>35.1738</v>
      </c>
      <c r="M98">
        <f t="shared" si="56"/>
        <v>0</v>
      </c>
    </row>
    <row r="99" ht="21.95" customHeight="1" spans="1:13">
      <c r="A99" s="54" t="s">
        <v>91</v>
      </c>
      <c r="B99" s="49">
        <f t="shared" ref="B99:J99" si="74">SUM(B100:B109)</f>
        <v>255.49</v>
      </c>
      <c r="C99" s="49">
        <f t="shared" si="74"/>
        <v>210.08</v>
      </c>
      <c r="D99" s="49">
        <f t="shared" si="74"/>
        <v>38.4952</v>
      </c>
      <c r="E99" s="49">
        <f t="shared" si="74"/>
        <v>248.5752</v>
      </c>
      <c r="F99" s="49">
        <f t="shared" si="74"/>
        <v>0</v>
      </c>
      <c r="G99" s="49">
        <f t="shared" si="74"/>
        <v>255.49</v>
      </c>
      <c r="H99" s="49">
        <f t="shared" si="74"/>
        <v>210.08</v>
      </c>
      <c r="I99" s="68">
        <f t="shared" si="74"/>
        <v>38.4952</v>
      </c>
      <c r="J99" s="69">
        <f t="shared" si="74"/>
        <v>248.5752</v>
      </c>
      <c r="K99" s="71">
        <f t="shared" si="55"/>
        <v>248.5752</v>
      </c>
      <c r="L99">
        <v>248.5752</v>
      </c>
      <c r="M99">
        <f t="shared" si="56"/>
        <v>0</v>
      </c>
    </row>
    <row r="100" ht="21.95" customHeight="1" spans="1:13">
      <c r="A100" s="51" t="s">
        <v>92</v>
      </c>
      <c r="B100" s="52">
        <v>2.07</v>
      </c>
      <c r="C100" s="53">
        <f t="shared" si="70"/>
        <v>0</v>
      </c>
      <c r="D100" s="53">
        <f t="shared" si="53"/>
        <v>0</v>
      </c>
      <c r="E100" s="53">
        <f t="shared" si="71"/>
        <v>0</v>
      </c>
      <c r="F100" s="52"/>
      <c r="G100" s="53">
        <v>2.07</v>
      </c>
      <c r="H100" s="64">
        <f t="shared" si="72"/>
        <v>0</v>
      </c>
      <c r="I100">
        <f t="shared" si="54"/>
        <v>0</v>
      </c>
      <c r="J100" s="71">
        <f t="shared" si="73"/>
        <v>0</v>
      </c>
      <c r="K100" s="71">
        <f t="shared" si="55"/>
        <v>0</v>
      </c>
      <c r="L100">
        <v>0</v>
      </c>
      <c r="M100">
        <f t="shared" si="56"/>
        <v>0</v>
      </c>
    </row>
    <row r="101" ht="21.95" customHeight="1" spans="1:13">
      <c r="A101" s="51" t="s">
        <v>93</v>
      </c>
      <c r="B101" s="52">
        <v>7.07</v>
      </c>
      <c r="C101" s="53">
        <f t="shared" si="70"/>
        <v>0</v>
      </c>
      <c r="D101" s="53">
        <f t="shared" si="53"/>
        <v>0</v>
      </c>
      <c r="E101" s="53">
        <f t="shared" si="71"/>
        <v>0</v>
      </c>
      <c r="F101" s="52"/>
      <c r="G101" s="53">
        <v>7.07</v>
      </c>
      <c r="H101" s="64">
        <f t="shared" si="72"/>
        <v>0</v>
      </c>
      <c r="I101">
        <f t="shared" si="54"/>
        <v>0</v>
      </c>
      <c r="J101" s="71">
        <f t="shared" si="73"/>
        <v>0</v>
      </c>
      <c r="K101" s="71">
        <f t="shared" si="55"/>
        <v>0</v>
      </c>
      <c r="L101">
        <v>0</v>
      </c>
      <c r="M101">
        <f t="shared" si="56"/>
        <v>0</v>
      </c>
    </row>
    <row r="102" ht="21.95" customHeight="1" spans="1:13">
      <c r="A102" s="51" t="s">
        <v>94</v>
      </c>
      <c r="B102" s="52">
        <v>52.77</v>
      </c>
      <c r="C102" s="53">
        <f t="shared" si="70"/>
        <v>52.77</v>
      </c>
      <c r="D102" s="53">
        <f t="shared" si="53"/>
        <v>9.6238</v>
      </c>
      <c r="E102" s="53">
        <f t="shared" si="71"/>
        <v>62.3938</v>
      </c>
      <c r="F102" s="52"/>
      <c r="G102" s="53">
        <v>52.77</v>
      </c>
      <c r="H102" s="64">
        <f t="shared" si="72"/>
        <v>52.77</v>
      </c>
      <c r="I102" s="40">
        <f t="shared" si="54"/>
        <v>9.6238</v>
      </c>
      <c r="J102" s="65">
        <f t="shared" si="73"/>
        <v>62.3938</v>
      </c>
      <c r="K102" s="71">
        <f t="shared" si="55"/>
        <v>62.3938</v>
      </c>
      <c r="L102">
        <v>62.3938</v>
      </c>
      <c r="M102">
        <f t="shared" si="56"/>
        <v>0</v>
      </c>
    </row>
    <row r="103" ht="21.95" customHeight="1" spans="1:13">
      <c r="A103" s="51" t="s">
        <v>95</v>
      </c>
      <c r="B103" s="52">
        <v>17.71</v>
      </c>
      <c r="C103" s="53">
        <f t="shared" si="70"/>
        <v>0</v>
      </c>
      <c r="D103" s="53">
        <f t="shared" si="53"/>
        <v>0</v>
      </c>
      <c r="E103" s="53">
        <f t="shared" si="71"/>
        <v>0</v>
      </c>
      <c r="F103" s="52"/>
      <c r="G103" s="53">
        <v>17.71</v>
      </c>
      <c r="H103" s="64">
        <f t="shared" si="72"/>
        <v>0</v>
      </c>
      <c r="I103">
        <f t="shared" si="54"/>
        <v>0</v>
      </c>
      <c r="J103" s="71">
        <f t="shared" si="73"/>
        <v>0</v>
      </c>
      <c r="K103" s="71">
        <f t="shared" si="55"/>
        <v>0</v>
      </c>
      <c r="L103">
        <v>0</v>
      </c>
      <c r="M103">
        <f t="shared" si="56"/>
        <v>0</v>
      </c>
    </row>
    <row r="104" ht="21.95" customHeight="1" spans="1:13">
      <c r="A104" s="51" t="s">
        <v>96</v>
      </c>
      <c r="B104" s="52">
        <v>43.91</v>
      </c>
      <c r="C104" s="53">
        <f t="shared" si="70"/>
        <v>43.91</v>
      </c>
      <c r="D104" s="53">
        <f t="shared" si="53"/>
        <v>9.6238</v>
      </c>
      <c r="E104" s="53">
        <f t="shared" si="71"/>
        <v>53.5338</v>
      </c>
      <c r="F104" s="52"/>
      <c r="G104" s="53">
        <v>43.91</v>
      </c>
      <c r="H104" s="64">
        <f t="shared" si="72"/>
        <v>43.91</v>
      </c>
      <c r="I104" s="40">
        <f t="shared" si="54"/>
        <v>9.6238</v>
      </c>
      <c r="J104" s="65">
        <f t="shared" si="73"/>
        <v>53.5338</v>
      </c>
      <c r="K104" s="71">
        <f t="shared" si="55"/>
        <v>53.5338</v>
      </c>
      <c r="L104">
        <v>53.5338</v>
      </c>
      <c r="M104">
        <f t="shared" si="56"/>
        <v>0</v>
      </c>
    </row>
    <row r="105" ht="21.95" customHeight="1" spans="1:13">
      <c r="A105" s="51" t="s">
        <v>97</v>
      </c>
      <c r="B105" s="52">
        <v>5.6</v>
      </c>
      <c r="C105" s="53">
        <f t="shared" si="70"/>
        <v>0</v>
      </c>
      <c r="D105" s="53">
        <f t="shared" si="53"/>
        <v>0</v>
      </c>
      <c r="E105" s="53">
        <f t="shared" si="71"/>
        <v>0</v>
      </c>
      <c r="F105" s="52"/>
      <c r="G105" s="53">
        <v>5.6</v>
      </c>
      <c r="H105" s="64">
        <f t="shared" si="72"/>
        <v>0</v>
      </c>
      <c r="I105">
        <f t="shared" si="54"/>
        <v>0</v>
      </c>
      <c r="J105" s="71">
        <f t="shared" si="73"/>
        <v>0</v>
      </c>
      <c r="K105" s="71">
        <f t="shared" si="55"/>
        <v>0</v>
      </c>
      <c r="L105">
        <v>0</v>
      </c>
      <c r="M105">
        <f t="shared" si="56"/>
        <v>0</v>
      </c>
    </row>
    <row r="106" ht="21.95" customHeight="1" spans="1:13">
      <c r="A106" s="51" t="s">
        <v>98</v>
      </c>
      <c r="B106" s="52">
        <v>25.16</v>
      </c>
      <c r="C106" s="53">
        <f t="shared" si="70"/>
        <v>25.16</v>
      </c>
      <c r="D106" s="53">
        <f t="shared" si="53"/>
        <v>9.6238</v>
      </c>
      <c r="E106" s="53">
        <f t="shared" si="71"/>
        <v>34.7838</v>
      </c>
      <c r="F106" s="52"/>
      <c r="G106" s="53">
        <v>25.16</v>
      </c>
      <c r="H106" s="64">
        <f t="shared" si="72"/>
        <v>25.16</v>
      </c>
      <c r="I106" s="40">
        <f t="shared" si="54"/>
        <v>9.6238</v>
      </c>
      <c r="J106" s="65">
        <f t="shared" si="73"/>
        <v>34.7838</v>
      </c>
      <c r="K106" s="71">
        <f t="shared" si="55"/>
        <v>34.7838</v>
      </c>
      <c r="L106">
        <v>34.7838</v>
      </c>
      <c r="M106">
        <f t="shared" si="56"/>
        <v>0</v>
      </c>
    </row>
    <row r="107" ht="21.95" customHeight="1" spans="1:13">
      <c r="A107" s="51" t="s">
        <v>99</v>
      </c>
      <c r="B107" s="52">
        <v>88.24</v>
      </c>
      <c r="C107" s="53">
        <f t="shared" si="70"/>
        <v>88.24</v>
      </c>
      <c r="D107" s="53">
        <f t="shared" ref="D107:D138" si="75">IF(C107&gt;20,9.6238,0)</f>
        <v>9.6238</v>
      </c>
      <c r="E107" s="53">
        <f t="shared" si="71"/>
        <v>97.8638</v>
      </c>
      <c r="F107" s="52"/>
      <c r="G107" s="53">
        <v>88.24</v>
      </c>
      <c r="H107" s="64">
        <f t="shared" si="72"/>
        <v>88.24</v>
      </c>
      <c r="I107" s="40">
        <f t="shared" ref="I107:I138" si="76">IF(H107&gt;20,9.6238,0)</f>
        <v>9.6238</v>
      </c>
      <c r="J107" s="65">
        <f t="shared" si="73"/>
        <v>97.8638</v>
      </c>
      <c r="K107" s="71">
        <f t="shared" ref="K107:K138" si="77">J107+F107</f>
        <v>97.8638</v>
      </c>
      <c r="L107">
        <v>97.8638</v>
      </c>
      <c r="M107">
        <f t="shared" si="56"/>
        <v>0</v>
      </c>
    </row>
    <row r="108" ht="21.95" customHeight="1" spans="1:13">
      <c r="A108" s="51" t="s">
        <v>100</v>
      </c>
      <c r="B108" s="52">
        <v>6.48</v>
      </c>
      <c r="C108" s="53">
        <f t="shared" si="70"/>
        <v>0</v>
      </c>
      <c r="D108" s="53">
        <f t="shared" si="75"/>
        <v>0</v>
      </c>
      <c r="E108" s="53">
        <f t="shared" si="71"/>
        <v>0</v>
      </c>
      <c r="F108" s="52"/>
      <c r="G108" s="53">
        <v>6.48</v>
      </c>
      <c r="H108" s="64">
        <f t="shared" si="72"/>
        <v>0</v>
      </c>
      <c r="I108">
        <f t="shared" si="76"/>
        <v>0</v>
      </c>
      <c r="J108" s="71">
        <f t="shared" si="73"/>
        <v>0</v>
      </c>
      <c r="K108" s="71">
        <f t="shared" si="77"/>
        <v>0</v>
      </c>
      <c r="L108">
        <v>0</v>
      </c>
      <c r="M108">
        <f t="shared" ref="M108:M139" si="78">K108-L108</f>
        <v>0</v>
      </c>
    </row>
    <row r="109" ht="21.95" customHeight="1" spans="1:13">
      <c r="A109" s="51" t="s">
        <v>101</v>
      </c>
      <c r="B109" s="52">
        <v>6.48</v>
      </c>
      <c r="C109" s="53">
        <f t="shared" si="70"/>
        <v>0</v>
      </c>
      <c r="D109" s="53">
        <f t="shared" si="75"/>
        <v>0</v>
      </c>
      <c r="E109" s="53">
        <f t="shared" si="71"/>
        <v>0</v>
      </c>
      <c r="F109" s="52"/>
      <c r="G109" s="53">
        <v>6.48</v>
      </c>
      <c r="H109" s="64">
        <f t="shared" si="72"/>
        <v>0</v>
      </c>
      <c r="I109">
        <f t="shared" si="76"/>
        <v>0</v>
      </c>
      <c r="J109" s="71">
        <f t="shared" si="73"/>
        <v>0</v>
      </c>
      <c r="K109" s="71">
        <f t="shared" si="77"/>
        <v>0</v>
      </c>
      <c r="L109">
        <v>0</v>
      </c>
      <c r="M109">
        <f t="shared" si="78"/>
        <v>0</v>
      </c>
    </row>
    <row r="110" ht="21.95" customHeight="1" spans="1:13">
      <c r="A110" s="50" t="s">
        <v>102</v>
      </c>
      <c r="B110" s="49">
        <f t="shared" ref="B110:J110" si="79">SUM(B111:B112)</f>
        <v>1269.1</v>
      </c>
      <c r="C110" s="49">
        <f t="shared" si="79"/>
        <v>1218.3</v>
      </c>
      <c r="D110" s="49">
        <f t="shared" si="79"/>
        <v>38.4952</v>
      </c>
      <c r="E110" s="49">
        <f t="shared" si="79"/>
        <v>1256.7952</v>
      </c>
      <c r="F110" s="49">
        <f t="shared" si="79"/>
        <v>365.5</v>
      </c>
      <c r="G110" s="49">
        <f t="shared" si="79"/>
        <v>903.6</v>
      </c>
      <c r="H110" s="49">
        <f t="shared" si="79"/>
        <v>852.8</v>
      </c>
      <c r="I110" s="49">
        <f t="shared" si="79"/>
        <v>38.4952</v>
      </c>
      <c r="J110" s="72">
        <f t="shared" si="79"/>
        <v>891.2952</v>
      </c>
      <c r="K110" s="71">
        <f t="shared" si="77"/>
        <v>1256.7952</v>
      </c>
      <c r="L110">
        <v>1256.7952</v>
      </c>
      <c r="M110">
        <f t="shared" si="78"/>
        <v>0</v>
      </c>
    </row>
    <row r="111" ht="21.95" customHeight="1" spans="1:13">
      <c r="A111" s="51" t="s">
        <v>12</v>
      </c>
      <c r="B111" s="52">
        <v>12.78</v>
      </c>
      <c r="C111" s="53">
        <f t="shared" ref="C111:C121" si="80">IF(B111&gt;20,B111,0)</f>
        <v>0</v>
      </c>
      <c r="D111" s="53">
        <f t="shared" si="75"/>
        <v>0</v>
      </c>
      <c r="E111" s="53">
        <f t="shared" ref="E111:E121" si="81">C111+D111</f>
        <v>0</v>
      </c>
      <c r="F111" s="52"/>
      <c r="G111" s="53">
        <v>12.78</v>
      </c>
      <c r="H111" s="64">
        <f t="shared" ref="H111:H121" si="82">IF(G111&gt;20,G111,0)</f>
        <v>0</v>
      </c>
      <c r="I111">
        <f t="shared" si="76"/>
        <v>0</v>
      </c>
      <c r="J111" s="71">
        <f t="shared" ref="J111:J121" si="83">H111+I111</f>
        <v>0</v>
      </c>
      <c r="K111" s="71">
        <f t="shared" si="77"/>
        <v>0</v>
      </c>
      <c r="L111">
        <v>0</v>
      </c>
      <c r="M111">
        <f t="shared" si="78"/>
        <v>0</v>
      </c>
    </row>
    <row r="112" ht="21.95" customHeight="1" spans="1:13">
      <c r="A112" s="54" t="s">
        <v>103</v>
      </c>
      <c r="B112" s="49">
        <f t="shared" ref="B112:J112" si="84">SUM(B113:B121)</f>
        <v>1256.32</v>
      </c>
      <c r="C112" s="49">
        <f t="shared" si="84"/>
        <v>1218.3</v>
      </c>
      <c r="D112" s="49">
        <f t="shared" si="84"/>
        <v>38.4952</v>
      </c>
      <c r="E112" s="49">
        <f t="shared" si="84"/>
        <v>1256.7952</v>
      </c>
      <c r="F112" s="49">
        <f t="shared" si="84"/>
        <v>365.5</v>
      </c>
      <c r="G112" s="49">
        <f t="shared" si="84"/>
        <v>890.82</v>
      </c>
      <c r="H112" s="49">
        <f t="shared" si="84"/>
        <v>852.8</v>
      </c>
      <c r="I112" s="49">
        <f t="shared" si="84"/>
        <v>38.4952</v>
      </c>
      <c r="J112" s="72">
        <f t="shared" si="84"/>
        <v>891.2952</v>
      </c>
      <c r="K112" s="71">
        <f t="shared" si="77"/>
        <v>1256.7952</v>
      </c>
      <c r="L112">
        <v>1256.7952</v>
      </c>
      <c r="M112">
        <f t="shared" si="78"/>
        <v>0</v>
      </c>
    </row>
    <row r="113" ht="21.95" customHeight="1" spans="1:13">
      <c r="A113" s="51" t="s">
        <v>104</v>
      </c>
      <c r="B113" s="52">
        <v>1089.59</v>
      </c>
      <c r="C113" s="53">
        <f t="shared" si="80"/>
        <v>1089.59</v>
      </c>
      <c r="D113" s="53">
        <f t="shared" si="75"/>
        <v>9.6238</v>
      </c>
      <c r="E113" s="53">
        <f t="shared" si="81"/>
        <v>1099.2138</v>
      </c>
      <c r="F113" s="52">
        <v>365.5</v>
      </c>
      <c r="G113" s="53">
        <v>724.09</v>
      </c>
      <c r="H113" s="64">
        <f t="shared" si="82"/>
        <v>724.09</v>
      </c>
      <c r="I113">
        <f t="shared" si="76"/>
        <v>9.6238</v>
      </c>
      <c r="J113" s="71">
        <f t="shared" si="83"/>
        <v>733.7138</v>
      </c>
      <c r="K113" s="71">
        <f t="shared" si="77"/>
        <v>1099.2138</v>
      </c>
      <c r="L113">
        <v>1099.2138</v>
      </c>
      <c r="M113">
        <f t="shared" si="78"/>
        <v>0</v>
      </c>
    </row>
    <row r="114" ht="21.95" customHeight="1" spans="1:13">
      <c r="A114" s="51" t="s">
        <v>105</v>
      </c>
      <c r="B114" s="52">
        <v>29.74</v>
      </c>
      <c r="C114" s="53">
        <f t="shared" si="80"/>
        <v>29.74</v>
      </c>
      <c r="D114" s="53">
        <f t="shared" si="75"/>
        <v>9.6238</v>
      </c>
      <c r="E114" s="53">
        <f t="shared" si="81"/>
        <v>39.3638</v>
      </c>
      <c r="F114" s="52"/>
      <c r="G114" s="53">
        <v>29.74</v>
      </c>
      <c r="H114" s="64">
        <f t="shared" si="82"/>
        <v>29.74</v>
      </c>
      <c r="I114" s="40">
        <f t="shared" si="76"/>
        <v>9.6238</v>
      </c>
      <c r="J114" s="65">
        <f t="shared" si="83"/>
        <v>39.3638</v>
      </c>
      <c r="K114" s="71">
        <f t="shared" si="77"/>
        <v>39.3638</v>
      </c>
      <c r="L114">
        <v>39.3638</v>
      </c>
      <c r="M114">
        <f t="shared" si="78"/>
        <v>0</v>
      </c>
    </row>
    <row r="115" ht="21.95" customHeight="1" spans="1:13">
      <c r="A115" s="51" t="s">
        <v>106</v>
      </c>
      <c r="B115" s="52">
        <v>2.96</v>
      </c>
      <c r="C115" s="53">
        <f t="shared" si="80"/>
        <v>0</v>
      </c>
      <c r="D115" s="53">
        <f t="shared" si="75"/>
        <v>0</v>
      </c>
      <c r="E115" s="53">
        <f t="shared" si="81"/>
        <v>0</v>
      </c>
      <c r="F115" s="52"/>
      <c r="G115" s="53">
        <v>2.96</v>
      </c>
      <c r="H115" s="64">
        <f t="shared" si="82"/>
        <v>0</v>
      </c>
      <c r="I115">
        <f t="shared" si="76"/>
        <v>0</v>
      </c>
      <c r="J115" s="71">
        <f t="shared" si="83"/>
        <v>0</v>
      </c>
      <c r="K115" s="71">
        <f t="shared" si="77"/>
        <v>0</v>
      </c>
      <c r="L115">
        <v>0</v>
      </c>
      <c r="M115">
        <f t="shared" si="78"/>
        <v>0</v>
      </c>
    </row>
    <row r="116" ht="21.95" customHeight="1" spans="1:13">
      <c r="A116" s="51" t="s">
        <v>107</v>
      </c>
      <c r="B116" s="52">
        <v>5.92</v>
      </c>
      <c r="C116" s="53">
        <f t="shared" si="80"/>
        <v>0</v>
      </c>
      <c r="D116" s="53">
        <f t="shared" si="75"/>
        <v>0</v>
      </c>
      <c r="E116" s="53">
        <f t="shared" si="81"/>
        <v>0</v>
      </c>
      <c r="F116" s="52"/>
      <c r="G116" s="53">
        <v>5.92</v>
      </c>
      <c r="H116" s="64">
        <f t="shared" si="82"/>
        <v>0</v>
      </c>
      <c r="I116">
        <f t="shared" si="76"/>
        <v>0</v>
      </c>
      <c r="J116" s="71">
        <f t="shared" si="83"/>
        <v>0</v>
      </c>
      <c r="K116" s="71">
        <f t="shared" si="77"/>
        <v>0</v>
      </c>
      <c r="L116">
        <v>0</v>
      </c>
      <c r="M116">
        <f t="shared" si="78"/>
        <v>0</v>
      </c>
    </row>
    <row r="117" ht="21.95" customHeight="1" spans="1:13">
      <c r="A117" s="51" t="s">
        <v>108</v>
      </c>
      <c r="B117" s="52">
        <v>7.96</v>
      </c>
      <c r="C117" s="53">
        <f t="shared" si="80"/>
        <v>0</v>
      </c>
      <c r="D117" s="53">
        <f t="shared" si="75"/>
        <v>0</v>
      </c>
      <c r="E117" s="53">
        <f t="shared" si="81"/>
        <v>0</v>
      </c>
      <c r="F117" s="52"/>
      <c r="G117" s="53">
        <v>7.96</v>
      </c>
      <c r="H117" s="64">
        <f t="shared" si="82"/>
        <v>0</v>
      </c>
      <c r="I117">
        <f t="shared" si="76"/>
        <v>0</v>
      </c>
      <c r="J117" s="71">
        <f t="shared" si="83"/>
        <v>0</v>
      </c>
      <c r="K117" s="71">
        <f t="shared" si="77"/>
        <v>0</v>
      </c>
      <c r="L117">
        <v>0</v>
      </c>
      <c r="M117">
        <f t="shared" si="78"/>
        <v>0</v>
      </c>
    </row>
    <row r="118" ht="21.95" customHeight="1" spans="1:13">
      <c r="A118" s="51" t="s">
        <v>109</v>
      </c>
      <c r="B118" s="52">
        <v>26.12</v>
      </c>
      <c r="C118" s="53">
        <f t="shared" si="80"/>
        <v>26.12</v>
      </c>
      <c r="D118" s="53">
        <f t="shared" si="75"/>
        <v>9.6238</v>
      </c>
      <c r="E118" s="53">
        <f t="shared" si="81"/>
        <v>35.7438</v>
      </c>
      <c r="F118" s="52"/>
      <c r="G118" s="53">
        <v>26.12</v>
      </c>
      <c r="H118" s="64">
        <f t="shared" si="82"/>
        <v>26.12</v>
      </c>
      <c r="I118" s="40">
        <f t="shared" si="76"/>
        <v>9.6238</v>
      </c>
      <c r="J118" s="65">
        <f t="shared" si="83"/>
        <v>35.7438</v>
      </c>
      <c r="K118" s="71">
        <f t="shared" si="77"/>
        <v>35.7438</v>
      </c>
      <c r="L118">
        <v>35.7438</v>
      </c>
      <c r="M118">
        <f t="shared" si="78"/>
        <v>0</v>
      </c>
    </row>
    <row r="119" ht="21.95" customHeight="1" spans="1:13">
      <c r="A119" s="51" t="s">
        <v>110</v>
      </c>
      <c r="B119" s="52">
        <v>72.85</v>
      </c>
      <c r="C119" s="53">
        <f t="shared" si="80"/>
        <v>72.85</v>
      </c>
      <c r="D119" s="53">
        <f t="shared" si="75"/>
        <v>9.6238</v>
      </c>
      <c r="E119" s="53">
        <f t="shared" si="81"/>
        <v>82.4738</v>
      </c>
      <c r="F119" s="52"/>
      <c r="G119" s="53">
        <v>72.85</v>
      </c>
      <c r="H119" s="64">
        <f t="shared" si="82"/>
        <v>72.85</v>
      </c>
      <c r="I119" s="40">
        <f t="shared" si="76"/>
        <v>9.6238</v>
      </c>
      <c r="J119" s="65">
        <f t="shared" si="83"/>
        <v>82.4738</v>
      </c>
      <c r="K119" s="71">
        <f t="shared" si="77"/>
        <v>82.4738</v>
      </c>
      <c r="L119">
        <v>82.4738</v>
      </c>
      <c r="M119">
        <f t="shared" si="78"/>
        <v>0</v>
      </c>
    </row>
    <row r="120" ht="21.95" customHeight="1" spans="1:15">
      <c r="A120" s="51" t="s">
        <v>111</v>
      </c>
      <c r="B120" s="52">
        <v>4.14</v>
      </c>
      <c r="C120" s="53">
        <f t="shared" si="80"/>
        <v>0</v>
      </c>
      <c r="D120" s="53">
        <f t="shared" si="75"/>
        <v>0</v>
      </c>
      <c r="E120" s="53">
        <f t="shared" si="81"/>
        <v>0</v>
      </c>
      <c r="F120" s="52"/>
      <c r="G120" s="53">
        <v>4.14</v>
      </c>
      <c r="H120" s="64">
        <f t="shared" si="82"/>
        <v>0</v>
      </c>
      <c r="I120">
        <f t="shared" si="76"/>
        <v>0</v>
      </c>
      <c r="J120" s="71">
        <f t="shared" si="83"/>
        <v>0</v>
      </c>
      <c r="K120" s="71">
        <f t="shared" si="77"/>
        <v>0</v>
      </c>
      <c r="L120">
        <v>0</v>
      </c>
      <c r="M120">
        <f t="shared" si="78"/>
        <v>0</v>
      </c>
      <c r="N120" s="51" t="s">
        <v>187</v>
      </c>
      <c r="O120" s="53">
        <v>25.19</v>
      </c>
    </row>
    <row r="121" ht="21.95" customHeight="1" spans="1:15">
      <c r="A121" s="51" t="s">
        <v>112</v>
      </c>
      <c r="B121" s="52">
        <v>17.04</v>
      </c>
      <c r="C121" s="53">
        <f t="shared" si="80"/>
        <v>0</v>
      </c>
      <c r="D121" s="53">
        <f t="shared" si="75"/>
        <v>0</v>
      </c>
      <c r="E121" s="53">
        <f t="shared" si="81"/>
        <v>0</v>
      </c>
      <c r="F121" s="52"/>
      <c r="G121" s="53">
        <v>17.04</v>
      </c>
      <c r="H121" s="64">
        <f t="shared" si="82"/>
        <v>0</v>
      </c>
      <c r="I121">
        <f t="shared" si="76"/>
        <v>0</v>
      </c>
      <c r="J121" s="71">
        <f t="shared" si="83"/>
        <v>0</v>
      </c>
      <c r="K121" s="71">
        <f t="shared" si="77"/>
        <v>0</v>
      </c>
      <c r="L121">
        <v>0</v>
      </c>
      <c r="M121">
        <f t="shared" si="78"/>
        <v>0</v>
      </c>
      <c r="N121" s="51" t="s">
        <v>191</v>
      </c>
      <c r="O121" s="53">
        <v>191.48</v>
      </c>
    </row>
    <row r="122" ht="21.95" customHeight="1" spans="1:13">
      <c r="A122" s="50" t="s">
        <v>113</v>
      </c>
      <c r="B122" s="49">
        <f t="shared" ref="B122:J122" si="85">SUM(B123:B124)</f>
        <v>2814.25</v>
      </c>
      <c r="C122" s="49">
        <f t="shared" si="85"/>
        <v>2774.55</v>
      </c>
      <c r="D122" s="49">
        <f t="shared" si="85"/>
        <v>86.6142</v>
      </c>
      <c r="E122" s="49">
        <f t="shared" si="85"/>
        <v>2861.1642</v>
      </c>
      <c r="F122" s="49">
        <f t="shared" si="85"/>
        <v>520.22</v>
      </c>
      <c r="G122" s="49">
        <f t="shared" si="85"/>
        <v>2294.03</v>
      </c>
      <c r="H122" s="49">
        <f t="shared" si="85"/>
        <v>2254.33</v>
      </c>
      <c r="I122" s="49">
        <f t="shared" si="85"/>
        <v>86.6142</v>
      </c>
      <c r="J122" s="72">
        <f t="shared" si="85"/>
        <v>2340.9442</v>
      </c>
      <c r="K122" s="71">
        <f t="shared" si="77"/>
        <v>2861.1642</v>
      </c>
      <c r="L122">
        <v>2861.1642</v>
      </c>
      <c r="M122">
        <f t="shared" si="78"/>
        <v>0</v>
      </c>
    </row>
    <row r="123" ht="21.95" customHeight="1" spans="1:13">
      <c r="A123" s="51" t="s">
        <v>12</v>
      </c>
      <c r="B123" s="52">
        <v>387.52</v>
      </c>
      <c r="C123" s="53">
        <f t="shared" ref="C123:C135" si="86">IF(B123&gt;20,B123,0)</f>
        <v>387.52</v>
      </c>
      <c r="D123" s="53">
        <f t="shared" si="75"/>
        <v>9.6238</v>
      </c>
      <c r="E123" s="53">
        <f t="shared" ref="E123:E135" si="87">C123+D123</f>
        <v>397.1438</v>
      </c>
      <c r="F123" s="52">
        <v>182.75</v>
      </c>
      <c r="G123" s="53">
        <v>204.77</v>
      </c>
      <c r="H123" s="64">
        <f t="shared" ref="H123:H135" si="88">IF(G123&gt;20,G123,0)</f>
        <v>204.77</v>
      </c>
      <c r="I123">
        <f t="shared" si="76"/>
        <v>9.6238</v>
      </c>
      <c r="J123" s="71">
        <f t="shared" ref="J123:J135" si="89">H123+I123</f>
        <v>214.3938</v>
      </c>
      <c r="K123" s="71">
        <f t="shared" si="77"/>
        <v>397.1438</v>
      </c>
      <c r="L123">
        <v>397.1438</v>
      </c>
      <c r="M123">
        <f t="shared" si="78"/>
        <v>0</v>
      </c>
    </row>
    <row r="124" ht="21.95" customHeight="1" spans="1:13">
      <c r="A124" s="54" t="s">
        <v>114</v>
      </c>
      <c r="B124" s="49">
        <f t="shared" ref="B124:J124" si="90">SUM(B125:B135)</f>
        <v>2426.73</v>
      </c>
      <c r="C124" s="49">
        <f t="shared" si="90"/>
        <v>2387.03</v>
      </c>
      <c r="D124" s="49">
        <f t="shared" si="90"/>
        <v>76.9904</v>
      </c>
      <c r="E124" s="49">
        <f t="shared" si="90"/>
        <v>2464.0204</v>
      </c>
      <c r="F124" s="49">
        <f t="shared" si="90"/>
        <v>337.47</v>
      </c>
      <c r="G124" s="49">
        <f t="shared" si="90"/>
        <v>2089.26</v>
      </c>
      <c r="H124" s="49">
        <f t="shared" si="90"/>
        <v>2049.56</v>
      </c>
      <c r="I124" s="49">
        <f t="shared" si="90"/>
        <v>76.9904</v>
      </c>
      <c r="J124" s="72">
        <f t="shared" si="90"/>
        <v>2126.5504</v>
      </c>
      <c r="K124" s="71">
        <f t="shared" si="77"/>
        <v>2464.0204</v>
      </c>
      <c r="L124">
        <v>2464.0204</v>
      </c>
      <c r="M124">
        <f t="shared" si="78"/>
        <v>0</v>
      </c>
    </row>
    <row r="125" ht="21.95" customHeight="1" spans="1:13">
      <c r="A125" s="51" t="s">
        <v>115</v>
      </c>
      <c r="B125" s="52">
        <v>33.75</v>
      </c>
      <c r="C125" s="53">
        <f t="shared" si="86"/>
        <v>33.75</v>
      </c>
      <c r="D125" s="53">
        <f t="shared" si="75"/>
        <v>9.6238</v>
      </c>
      <c r="E125" s="53">
        <f t="shared" si="87"/>
        <v>43.3738</v>
      </c>
      <c r="F125" s="52"/>
      <c r="G125" s="53">
        <v>33.75</v>
      </c>
      <c r="H125" s="64">
        <f t="shared" si="88"/>
        <v>33.75</v>
      </c>
      <c r="I125" s="40">
        <f t="shared" si="76"/>
        <v>9.6238</v>
      </c>
      <c r="J125" s="65">
        <f t="shared" si="89"/>
        <v>43.3738</v>
      </c>
      <c r="K125" s="71">
        <f t="shared" si="77"/>
        <v>43.3738</v>
      </c>
      <c r="L125">
        <v>43.3738</v>
      </c>
      <c r="M125">
        <f t="shared" si="78"/>
        <v>0</v>
      </c>
    </row>
    <row r="126" ht="21.95" customHeight="1" spans="1:13">
      <c r="A126" s="51" t="s">
        <v>116</v>
      </c>
      <c r="B126" s="60">
        <v>1192.02</v>
      </c>
      <c r="C126" s="53">
        <f t="shared" si="86"/>
        <v>1192.02</v>
      </c>
      <c r="D126" s="53">
        <f t="shared" si="75"/>
        <v>9.6238</v>
      </c>
      <c r="E126" s="53">
        <f t="shared" si="87"/>
        <v>1201.6438</v>
      </c>
      <c r="F126" s="60">
        <v>182.75</v>
      </c>
      <c r="G126" s="60">
        <v>1009.27</v>
      </c>
      <c r="H126" s="64">
        <f t="shared" si="88"/>
        <v>1009.27</v>
      </c>
      <c r="I126">
        <f t="shared" si="76"/>
        <v>9.6238</v>
      </c>
      <c r="J126" s="71">
        <f t="shared" si="89"/>
        <v>1018.8938</v>
      </c>
      <c r="K126" s="71">
        <f t="shared" si="77"/>
        <v>1201.6438</v>
      </c>
      <c r="L126">
        <v>1201.6438</v>
      </c>
      <c r="M126">
        <f t="shared" si="78"/>
        <v>0</v>
      </c>
    </row>
    <row r="127" ht="21.95" customHeight="1" spans="1:13">
      <c r="A127" s="51" t="s">
        <v>117</v>
      </c>
      <c r="B127" s="52">
        <v>26.13</v>
      </c>
      <c r="C127" s="53">
        <f t="shared" si="86"/>
        <v>26.13</v>
      </c>
      <c r="D127" s="53">
        <f t="shared" si="75"/>
        <v>9.6238</v>
      </c>
      <c r="E127" s="53">
        <f t="shared" si="87"/>
        <v>35.7538</v>
      </c>
      <c r="F127" s="52"/>
      <c r="G127" s="53">
        <v>26.13</v>
      </c>
      <c r="H127" s="64">
        <f t="shared" si="88"/>
        <v>26.13</v>
      </c>
      <c r="I127" s="40">
        <f t="shared" si="76"/>
        <v>9.6238</v>
      </c>
      <c r="J127" s="65">
        <f t="shared" si="89"/>
        <v>35.7538</v>
      </c>
      <c r="K127" s="71">
        <f t="shared" si="77"/>
        <v>35.7538</v>
      </c>
      <c r="L127">
        <v>35.7538</v>
      </c>
      <c r="M127">
        <f t="shared" si="78"/>
        <v>0</v>
      </c>
    </row>
    <row r="128" ht="21.95" customHeight="1" spans="1:13">
      <c r="A128" s="51" t="s">
        <v>118</v>
      </c>
      <c r="B128" s="52">
        <v>514.85</v>
      </c>
      <c r="C128" s="53">
        <f t="shared" si="86"/>
        <v>514.85</v>
      </c>
      <c r="D128" s="53">
        <f t="shared" si="75"/>
        <v>9.6238</v>
      </c>
      <c r="E128" s="53">
        <f t="shared" si="87"/>
        <v>524.4738</v>
      </c>
      <c r="F128" s="52"/>
      <c r="G128" s="53">
        <v>514.85</v>
      </c>
      <c r="H128" s="64">
        <f t="shared" si="88"/>
        <v>514.85</v>
      </c>
      <c r="I128" s="40">
        <f t="shared" si="76"/>
        <v>9.6238</v>
      </c>
      <c r="J128" s="65">
        <f t="shared" si="89"/>
        <v>524.4738</v>
      </c>
      <c r="K128" s="71">
        <f t="shared" si="77"/>
        <v>524.4738</v>
      </c>
      <c r="L128">
        <v>524.4738</v>
      </c>
      <c r="M128">
        <f t="shared" si="78"/>
        <v>0</v>
      </c>
    </row>
    <row r="129" ht="21.95" customHeight="1" spans="1:13">
      <c r="A129" s="51" t="s">
        <v>119</v>
      </c>
      <c r="B129" s="52">
        <v>18.16</v>
      </c>
      <c r="C129" s="53">
        <f t="shared" si="86"/>
        <v>0</v>
      </c>
      <c r="D129" s="53">
        <f t="shared" si="75"/>
        <v>0</v>
      </c>
      <c r="E129" s="53">
        <f t="shared" si="87"/>
        <v>0</v>
      </c>
      <c r="F129" s="52"/>
      <c r="G129" s="53">
        <v>18.16</v>
      </c>
      <c r="H129" s="64">
        <f t="shared" si="88"/>
        <v>0</v>
      </c>
      <c r="I129">
        <f t="shared" si="76"/>
        <v>0</v>
      </c>
      <c r="J129" s="71">
        <f t="shared" si="89"/>
        <v>0</v>
      </c>
      <c r="K129" s="71">
        <f t="shared" si="77"/>
        <v>0</v>
      </c>
      <c r="L129">
        <v>0</v>
      </c>
      <c r="M129">
        <f t="shared" si="78"/>
        <v>0</v>
      </c>
    </row>
    <row r="130" ht="21.95" customHeight="1" spans="1:13">
      <c r="A130" s="51" t="s">
        <v>120</v>
      </c>
      <c r="B130" s="52">
        <v>8.55</v>
      </c>
      <c r="C130" s="53">
        <f t="shared" si="86"/>
        <v>0</v>
      </c>
      <c r="D130" s="53">
        <f t="shared" si="75"/>
        <v>0</v>
      </c>
      <c r="E130" s="53">
        <f t="shared" si="87"/>
        <v>0</v>
      </c>
      <c r="F130" s="52"/>
      <c r="G130" s="53">
        <v>8.55</v>
      </c>
      <c r="H130" s="64">
        <f t="shared" si="88"/>
        <v>0</v>
      </c>
      <c r="I130">
        <f t="shared" si="76"/>
        <v>0</v>
      </c>
      <c r="J130" s="71">
        <f t="shared" si="89"/>
        <v>0</v>
      </c>
      <c r="K130" s="71">
        <f t="shared" si="77"/>
        <v>0</v>
      </c>
      <c r="L130">
        <v>0</v>
      </c>
      <c r="M130">
        <f t="shared" si="78"/>
        <v>0</v>
      </c>
    </row>
    <row r="131" ht="21.95" customHeight="1" spans="1:13">
      <c r="A131" s="51" t="s">
        <v>121</v>
      </c>
      <c r="B131" s="52">
        <v>178.18</v>
      </c>
      <c r="C131" s="53">
        <f t="shared" si="86"/>
        <v>178.18</v>
      </c>
      <c r="D131" s="53">
        <f t="shared" si="75"/>
        <v>9.6238</v>
      </c>
      <c r="E131" s="53">
        <f t="shared" si="87"/>
        <v>187.8038</v>
      </c>
      <c r="F131" s="52"/>
      <c r="G131" s="53">
        <v>178.18</v>
      </c>
      <c r="H131" s="64">
        <f t="shared" si="88"/>
        <v>178.18</v>
      </c>
      <c r="I131" s="40">
        <f t="shared" si="76"/>
        <v>9.6238</v>
      </c>
      <c r="J131" s="65">
        <f t="shared" si="89"/>
        <v>187.8038</v>
      </c>
      <c r="K131" s="71">
        <f t="shared" si="77"/>
        <v>187.8038</v>
      </c>
      <c r="L131">
        <v>187.8038</v>
      </c>
      <c r="M131">
        <f t="shared" si="78"/>
        <v>0</v>
      </c>
    </row>
    <row r="132" ht="21.95" customHeight="1" spans="1:13">
      <c r="A132" s="51" t="s">
        <v>122</v>
      </c>
      <c r="B132" s="52">
        <v>12.99</v>
      </c>
      <c r="C132" s="53">
        <f t="shared" si="86"/>
        <v>0</v>
      </c>
      <c r="D132" s="53">
        <f t="shared" si="75"/>
        <v>0</v>
      </c>
      <c r="E132" s="53">
        <f t="shared" si="87"/>
        <v>0</v>
      </c>
      <c r="F132" s="52"/>
      <c r="G132" s="53">
        <v>12.99</v>
      </c>
      <c r="H132" s="64">
        <f t="shared" si="88"/>
        <v>0</v>
      </c>
      <c r="I132">
        <f t="shared" si="76"/>
        <v>0</v>
      </c>
      <c r="J132" s="71">
        <f t="shared" si="89"/>
        <v>0</v>
      </c>
      <c r="K132" s="71">
        <f t="shared" si="77"/>
        <v>0</v>
      </c>
      <c r="L132">
        <v>0</v>
      </c>
      <c r="M132">
        <f t="shared" si="78"/>
        <v>0</v>
      </c>
    </row>
    <row r="133" ht="21.95" customHeight="1" spans="1:13">
      <c r="A133" s="51" t="s">
        <v>123</v>
      </c>
      <c r="B133" s="52">
        <v>219.71</v>
      </c>
      <c r="C133" s="53">
        <f t="shared" si="86"/>
        <v>219.71</v>
      </c>
      <c r="D133" s="53">
        <f t="shared" si="75"/>
        <v>9.6238</v>
      </c>
      <c r="E133" s="53">
        <f t="shared" si="87"/>
        <v>229.3338</v>
      </c>
      <c r="F133" s="52">
        <v>154.72</v>
      </c>
      <c r="G133" s="53">
        <v>64.99</v>
      </c>
      <c r="H133" s="64">
        <f t="shared" si="88"/>
        <v>64.99</v>
      </c>
      <c r="I133">
        <f t="shared" si="76"/>
        <v>9.6238</v>
      </c>
      <c r="J133" s="71">
        <f t="shared" si="89"/>
        <v>74.6138</v>
      </c>
      <c r="K133" s="71">
        <f t="shared" si="77"/>
        <v>229.3338</v>
      </c>
      <c r="L133">
        <v>229.3338</v>
      </c>
      <c r="M133">
        <f t="shared" si="78"/>
        <v>0</v>
      </c>
    </row>
    <row r="134" ht="21.95" customHeight="1" spans="1:13">
      <c r="A134" s="51" t="s">
        <v>124</v>
      </c>
      <c r="B134" s="52">
        <v>34.21</v>
      </c>
      <c r="C134" s="53">
        <f t="shared" si="86"/>
        <v>34.21</v>
      </c>
      <c r="D134" s="53">
        <f t="shared" si="75"/>
        <v>9.6238</v>
      </c>
      <c r="E134" s="53">
        <f t="shared" si="87"/>
        <v>43.8338</v>
      </c>
      <c r="F134" s="52"/>
      <c r="G134" s="53">
        <v>34.21</v>
      </c>
      <c r="H134" s="64">
        <f t="shared" si="88"/>
        <v>34.21</v>
      </c>
      <c r="I134" s="40">
        <f t="shared" si="76"/>
        <v>9.6238</v>
      </c>
      <c r="J134" s="65">
        <f t="shared" si="89"/>
        <v>43.8338</v>
      </c>
      <c r="K134" s="71">
        <f t="shared" si="77"/>
        <v>43.8338</v>
      </c>
      <c r="L134">
        <v>43.8338</v>
      </c>
      <c r="M134">
        <f t="shared" si="78"/>
        <v>0</v>
      </c>
    </row>
    <row r="135" ht="21.95" customHeight="1" spans="1:13">
      <c r="A135" s="51" t="s">
        <v>125</v>
      </c>
      <c r="B135" s="52">
        <v>188.18</v>
      </c>
      <c r="C135" s="53">
        <f t="shared" si="86"/>
        <v>188.18</v>
      </c>
      <c r="D135" s="53">
        <f t="shared" si="75"/>
        <v>9.6238</v>
      </c>
      <c r="E135" s="53">
        <f t="shared" si="87"/>
        <v>197.8038</v>
      </c>
      <c r="F135" s="52"/>
      <c r="G135" s="53">
        <v>188.18</v>
      </c>
      <c r="H135" s="64">
        <f t="shared" si="88"/>
        <v>188.18</v>
      </c>
      <c r="I135" s="40">
        <f t="shared" si="76"/>
        <v>9.6238</v>
      </c>
      <c r="J135" s="65">
        <f t="shared" si="89"/>
        <v>197.8038</v>
      </c>
      <c r="K135" s="71">
        <f t="shared" si="77"/>
        <v>197.8038</v>
      </c>
      <c r="L135">
        <v>197.8038</v>
      </c>
      <c r="M135">
        <f t="shared" si="78"/>
        <v>0</v>
      </c>
    </row>
    <row r="136" ht="21.95" customHeight="1" spans="1:13">
      <c r="A136" s="50" t="s">
        <v>126</v>
      </c>
      <c r="B136" s="49">
        <f t="shared" ref="B136:J136" si="91">SUM(B137:B138)</f>
        <v>1948.91</v>
      </c>
      <c r="C136" s="49">
        <f t="shared" si="91"/>
        <v>1936.81</v>
      </c>
      <c r="D136" s="49">
        <f t="shared" si="91"/>
        <v>48.119</v>
      </c>
      <c r="E136" s="49">
        <f t="shared" si="91"/>
        <v>1984.929</v>
      </c>
      <c r="F136" s="49">
        <f t="shared" si="91"/>
        <v>313.56</v>
      </c>
      <c r="G136" s="49">
        <f t="shared" si="91"/>
        <v>1635.35</v>
      </c>
      <c r="H136" s="49">
        <f t="shared" si="91"/>
        <v>1623.25</v>
      </c>
      <c r="I136" s="49">
        <f t="shared" si="91"/>
        <v>48.119</v>
      </c>
      <c r="J136" s="72">
        <f t="shared" si="91"/>
        <v>1671.369</v>
      </c>
      <c r="K136" s="71">
        <f t="shared" si="77"/>
        <v>1984.929</v>
      </c>
      <c r="L136">
        <v>1984.929</v>
      </c>
      <c r="M136">
        <f t="shared" si="78"/>
        <v>0</v>
      </c>
    </row>
    <row r="137" ht="21.95" customHeight="1" spans="1:13">
      <c r="A137" s="51" t="s">
        <v>12</v>
      </c>
      <c r="B137" s="52">
        <v>1544.15</v>
      </c>
      <c r="C137" s="53">
        <f t="shared" ref="C137:C144" si="92">IF(B137&gt;20,B137,0)</f>
        <v>1544.15</v>
      </c>
      <c r="D137" s="53">
        <f t="shared" si="75"/>
        <v>9.6238</v>
      </c>
      <c r="E137" s="53">
        <f t="shared" ref="E137:E144" si="93">C137+D137</f>
        <v>1553.7738</v>
      </c>
      <c r="F137" s="52">
        <v>130.81</v>
      </c>
      <c r="G137" s="53">
        <v>1413.34</v>
      </c>
      <c r="H137" s="64">
        <f t="shared" ref="H137:H144" si="94">IF(G137&gt;20,G137,0)</f>
        <v>1413.34</v>
      </c>
      <c r="I137">
        <f t="shared" si="76"/>
        <v>9.6238</v>
      </c>
      <c r="J137" s="71">
        <f t="shared" ref="J137:J144" si="95">H137+I137</f>
        <v>1422.9638</v>
      </c>
      <c r="K137" s="71">
        <f t="shared" si="77"/>
        <v>1553.7738</v>
      </c>
      <c r="L137">
        <v>1553.7738</v>
      </c>
      <c r="M137">
        <f t="shared" si="78"/>
        <v>0</v>
      </c>
    </row>
    <row r="138" ht="21.95" customHeight="1" spans="1:13">
      <c r="A138" s="54" t="s">
        <v>127</v>
      </c>
      <c r="B138" s="49">
        <f t="shared" ref="B138:J138" si="96">SUM(B139:B144)</f>
        <v>404.76</v>
      </c>
      <c r="C138" s="49">
        <f t="shared" si="96"/>
        <v>392.66</v>
      </c>
      <c r="D138" s="49">
        <f t="shared" si="96"/>
        <v>38.4952</v>
      </c>
      <c r="E138" s="49">
        <f t="shared" si="96"/>
        <v>431.1552</v>
      </c>
      <c r="F138" s="49">
        <f t="shared" si="96"/>
        <v>182.75</v>
      </c>
      <c r="G138" s="49">
        <f t="shared" si="96"/>
        <v>222.01</v>
      </c>
      <c r="H138" s="49">
        <f t="shared" si="96"/>
        <v>209.91</v>
      </c>
      <c r="I138" s="49">
        <f t="shared" si="96"/>
        <v>38.4952</v>
      </c>
      <c r="J138" s="72">
        <f t="shared" si="96"/>
        <v>248.4052</v>
      </c>
      <c r="K138" s="71">
        <f t="shared" si="77"/>
        <v>431.1552</v>
      </c>
      <c r="L138">
        <v>431.1552</v>
      </c>
      <c r="M138">
        <f t="shared" si="78"/>
        <v>0</v>
      </c>
    </row>
    <row r="139" ht="21.95" customHeight="1" spans="1:13">
      <c r="A139" s="51" t="s">
        <v>128</v>
      </c>
      <c r="B139" s="52">
        <v>316.26</v>
      </c>
      <c r="C139" s="53">
        <f t="shared" si="92"/>
        <v>316.26</v>
      </c>
      <c r="D139" s="53">
        <f t="shared" ref="D139:D170" si="97">IF(C139&gt;20,9.6238,0)</f>
        <v>9.6238</v>
      </c>
      <c r="E139" s="53">
        <f t="shared" si="93"/>
        <v>325.8838</v>
      </c>
      <c r="F139" s="52">
        <v>182.75</v>
      </c>
      <c r="G139" s="53">
        <v>133.51</v>
      </c>
      <c r="H139" s="64">
        <f t="shared" si="94"/>
        <v>133.51</v>
      </c>
      <c r="I139">
        <f t="shared" ref="I139:I170" si="98">IF(H139&gt;20,9.6238,0)</f>
        <v>9.6238</v>
      </c>
      <c r="J139" s="71">
        <f t="shared" si="95"/>
        <v>143.1338</v>
      </c>
      <c r="K139" s="71">
        <f t="shared" ref="K139:K170" si="99">J139+F139</f>
        <v>325.8838</v>
      </c>
      <c r="L139">
        <v>325.8838</v>
      </c>
      <c r="M139">
        <f t="shared" si="78"/>
        <v>0</v>
      </c>
    </row>
    <row r="140" ht="21.95" customHeight="1" spans="1:13">
      <c r="A140" s="51" t="s">
        <v>129</v>
      </c>
      <c r="B140" s="52">
        <v>8.55</v>
      </c>
      <c r="C140" s="53">
        <f t="shared" si="92"/>
        <v>0</v>
      </c>
      <c r="D140" s="53">
        <f t="shared" si="97"/>
        <v>0</v>
      </c>
      <c r="E140" s="53">
        <f t="shared" si="93"/>
        <v>0</v>
      </c>
      <c r="F140" s="52"/>
      <c r="G140" s="53">
        <v>8.55</v>
      </c>
      <c r="H140" s="64">
        <f t="shared" si="94"/>
        <v>0</v>
      </c>
      <c r="I140">
        <f t="shared" si="98"/>
        <v>0</v>
      </c>
      <c r="J140" s="71">
        <f t="shared" si="95"/>
        <v>0</v>
      </c>
      <c r="K140" s="71">
        <f t="shared" si="99"/>
        <v>0</v>
      </c>
      <c r="L140">
        <v>0</v>
      </c>
      <c r="M140">
        <f t="shared" ref="M140:M171" si="100">K140-L140</f>
        <v>0</v>
      </c>
    </row>
    <row r="141" ht="21.95" customHeight="1" spans="1:13">
      <c r="A141" s="51" t="s">
        <v>130</v>
      </c>
      <c r="B141" s="52">
        <v>25.19</v>
      </c>
      <c r="C141" s="53">
        <f t="shared" si="92"/>
        <v>25.19</v>
      </c>
      <c r="D141" s="53">
        <f t="shared" si="97"/>
        <v>9.6238</v>
      </c>
      <c r="E141" s="53">
        <f t="shared" si="93"/>
        <v>34.8138</v>
      </c>
      <c r="F141" s="52"/>
      <c r="G141" s="53">
        <v>25.19</v>
      </c>
      <c r="H141" s="64">
        <f t="shared" si="94"/>
        <v>25.19</v>
      </c>
      <c r="I141" s="40">
        <f t="shared" si="98"/>
        <v>9.6238</v>
      </c>
      <c r="J141" s="65">
        <f t="shared" si="95"/>
        <v>34.8138</v>
      </c>
      <c r="K141" s="71">
        <f t="shared" si="99"/>
        <v>34.8138</v>
      </c>
      <c r="L141">
        <v>34.8138</v>
      </c>
      <c r="M141">
        <f t="shared" si="100"/>
        <v>0</v>
      </c>
    </row>
    <row r="142" ht="21.95" customHeight="1" spans="1:13">
      <c r="A142" s="51" t="s">
        <v>131</v>
      </c>
      <c r="B142" s="52">
        <v>29.41</v>
      </c>
      <c r="C142" s="53">
        <f t="shared" si="92"/>
        <v>29.41</v>
      </c>
      <c r="D142" s="53">
        <f t="shared" si="97"/>
        <v>9.6238</v>
      </c>
      <c r="E142" s="53">
        <f t="shared" si="93"/>
        <v>39.0338</v>
      </c>
      <c r="F142" s="52"/>
      <c r="G142" s="53">
        <v>29.41</v>
      </c>
      <c r="H142" s="64">
        <f t="shared" si="94"/>
        <v>29.41</v>
      </c>
      <c r="I142" s="40">
        <f t="shared" si="98"/>
        <v>9.6238</v>
      </c>
      <c r="J142" s="65">
        <f t="shared" si="95"/>
        <v>39.0338</v>
      </c>
      <c r="K142" s="71">
        <f t="shared" si="99"/>
        <v>39.0338</v>
      </c>
      <c r="L142">
        <v>39.0338</v>
      </c>
      <c r="M142">
        <f t="shared" si="100"/>
        <v>0</v>
      </c>
    </row>
    <row r="143" ht="21.95" customHeight="1" spans="1:13">
      <c r="A143" s="51" t="s">
        <v>132</v>
      </c>
      <c r="B143" s="52">
        <v>3.55</v>
      </c>
      <c r="C143" s="53">
        <f t="shared" si="92"/>
        <v>0</v>
      </c>
      <c r="D143" s="53">
        <f t="shared" si="97"/>
        <v>0</v>
      </c>
      <c r="E143" s="53">
        <f t="shared" si="93"/>
        <v>0</v>
      </c>
      <c r="F143" s="52"/>
      <c r="G143" s="53">
        <v>3.55</v>
      </c>
      <c r="H143" s="64">
        <f t="shared" si="94"/>
        <v>0</v>
      </c>
      <c r="I143">
        <f t="shared" si="98"/>
        <v>0</v>
      </c>
      <c r="J143" s="71">
        <f t="shared" si="95"/>
        <v>0</v>
      </c>
      <c r="K143" s="71">
        <f t="shared" si="99"/>
        <v>0</v>
      </c>
      <c r="L143">
        <v>0</v>
      </c>
      <c r="M143">
        <f t="shared" si="100"/>
        <v>0</v>
      </c>
    </row>
    <row r="144" ht="21.95" customHeight="1" spans="1:13">
      <c r="A144" s="51" t="s">
        <v>133</v>
      </c>
      <c r="B144" s="52">
        <v>21.8</v>
      </c>
      <c r="C144" s="53">
        <f t="shared" si="92"/>
        <v>21.8</v>
      </c>
      <c r="D144" s="53">
        <f t="shared" si="97"/>
        <v>9.6238</v>
      </c>
      <c r="E144" s="53">
        <f t="shared" si="93"/>
        <v>31.4238</v>
      </c>
      <c r="F144" s="52"/>
      <c r="G144" s="53">
        <v>21.8</v>
      </c>
      <c r="H144" s="64">
        <f t="shared" si="94"/>
        <v>21.8</v>
      </c>
      <c r="I144" s="40">
        <f t="shared" si="98"/>
        <v>9.6238</v>
      </c>
      <c r="J144" s="65">
        <f t="shared" si="95"/>
        <v>31.4238</v>
      </c>
      <c r="K144" s="71">
        <f t="shared" si="99"/>
        <v>31.4238</v>
      </c>
      <c r="L144">
        <v>31.4238</v>
      </c>
      <c r="M144">
        <f t="shared" si="100"/>
        <v>0</v>
      </c>
    </row>
    <row r="145" ht="21.95" customHeight="1" spans="1:13">
      <c r="A145" s="50" t="s">
        <v>134</v>
      </c>
      <c r="B145" s="49">
        <f t="shared" ref="B145:J145" si="101">SUM(B146:B147)</f>
        <v>303.11</v>
      </c>
      <c r="C145" s="49">
        <f t="shared" si="101"/>
        <v>259.61</v>
      </c>
      <c r="D145" s="49">
        <f t="shared" si="101"/>
        <v>28.8714</v>
      </c>
      <c r="E145" s="49">
        <f t="shared" si="101"/>
        <v>288.4814</v>
      </c>
      <c r="F145" s="49">
        <f t="shared" si="101"/>
        <v>0</v>
      </c>
      <c r="G145" s="49">
        <f t="shared" si="101"/>
        <v>303.11</v>
      </c>
      <c r="H145" s="49">
        <f t="shared" si="101"/>
        <v>259.61</v>
      </c>
      <c r="I145" s="68">
        <f t="shared" si="101"/>
        <v>28.8714</v>
      </c>
      <c r="J145" s="69">
        <f t="shared" si="101"/>
        <v>288.4814</v>
      </c>
      <c r="K145" s="71">
        <f t="shared" si="99"/>
        <v>288.4814</v>
      </c>
      <c r="L145">
        <v>288.4814</v>
      </c>
      <c r="M145">
        <f t="shared" si="100"/>
        <v>0</v>
      </c>
    </row>
    <row r="146" ht="21.95" customHeight="1" spans="1:13">
      <c r="A146" s="51" t="s">
        <v>12</v>
      </c>
      <c r="B146" s="52">
        <v>207.83</v>
      </c>
      <c r="C146" s="53">
        <f t="shared" ref="C146:C153" si="102">IF(B146&gt;20,B146,0)</f>
        <v>207.83</v>
      </c>
      <c r="D146" s="53">
        <f t="shared" si="97"/>
        <v>9.6238</v>
      </c>
      <c r="E146" s="53">
        <f t="shared" ref="E146:E153" si="103">C146+D146</f>
        <v>217.4538</v>
      </c>
      <c r="F146" s="52"/>
      <c r="G146" s="53">
        <v>207.83</v>
      </c>
      <c r="H146" s="64">
        <f t="shared" ref="H146:H153" si="104">IF(G146&gt;20,G146,0)</f>
        <v>207.83</v>
      </c>
      <c r="I146" s="40">
        <f t="shared" si="98"/>
        <v>9.6238</v>
      </c>
      <c r="J146" s="65">
        <f t="shared" ref="J146:J153" si="105">H146+I146</f>
        <v>217.4538</v>
      </c>
      <c r="K146" s="71">
        <f t="shared" si="99"/>
        <v>217.4538</v>
      </c>
      <c r="L146">
        <v>217.4538</v>
      </c>
      <c r="M146">
        <f t="shared" si="100"/>
        <v>0</v>
      </c>
    </row>
    <row r="147" ht="21.95" customHeight="1" spans="1:13">
      <c r="A147" s="54" t="s">
        <v>135</v>
      </c>
      <c r="B147" s="49">
        <f t="shared" ref="B147:J147" si="106">SUM(B148:B153)</f>
        <v>95.28</v>
      </c>
      <c r="C147" s="49">
        <f t="shared" si="106"/>
        <v>51.78</v>
      </c>
      <c r="D147" s="49">
        <f t="shared" si="106"/>
        <v>19.2476</v>
      </c>
      <c r="E147" s="49">
        <f t="shared" si="106"/>
        <v>71.0276</v>
      </c>
      <c r="F147" s="49">
        <f t="shared" si="106"/>
        <v>0</v>
      </c>
      <c r="G147" s="49">
        <f t="shared" si="106"/>
        <v>95.28</v>
      </c>
      <c r="H147" s="49">
        <f t="shared" si="106"/>
        <v>51.78</v>
      </c>
      <c r="I147" s="68">
        <f t="shared" si="106"/>
        <v>19.2476</v>
      </c>
      <c r="J147" s="69">
        <f t="shared" si="106"/>
        <v>71.0276</v>
      </c>
      <c r="K147" s="71">
        <f t="shared" si="99"/>
        <v>71.0276</v>
      </c>
      <c r="L147">
        <v>71.0276</v>
      </c>
      <c r="M147">
        <f t="shared" si="100"/>
        <v>0</v>
      </c>
    </row>
    <row r="148" ht="21.95" customHeight="1" spans="1:13">
      <c r="A148" s="51" t="s">
        <v>136</v>
      </c>
      <c r="B148" s="52">
        <v>17.34</v>
      </c>
      <c r="C148" s="53">
        <f t="shared" si="102"/>
        <v>0</v>
      </c>
      <c r="D148" s="53">
        <f t="shared" si="97"/>
        <v>0</v>
      </c>
      <c r="E148" s="53">
        <f t="shared" si="103"/>
        <v>0</v>
      </c>
      <c r="F148" s="52"/>
      <c r="G148" s="53">
        <v>17.34</v>
      </c>
      <c r="H148" s="64">
        <f t="shared" si="104"/>
        <v>0</v>
      </c>
      <c r="I148">
        <f t="shared" si="98"/>
        <v>0</v>
      </c>
      <c r="J148" s="71">
        <f t="shared" si="105"/>
        <v>0</v>
      </c>
      <c r="K148" s="71">
        <f t="shared" si="99"/>
        <v>0</v>
      </c>
      <c r="L148">
        <v>0</v>
      </c>
      <c r="M148">
        <f t="shared" si="100"/>
        <v>0</v>
      </c>
    </row>
    <row r="149" ht="21.95" customHeight="1" spans="1:13">
      <c r="A149" s="51" t="s">
        <v>137</v>
      </c>
      <c r="B149" s="52">
        <v>8.55</v>
      </c>
      <c r="C149" s="53">
        <f t="shared" si="102"/>
        <v>0</v>
      </c>
      <c r="D149" s="53">
        <f t="shared" si="97"/>
        <v>0</v>
      </c>
      <c r="E149" s="53">
        <f t="shared" si="103"/>
        <v>0</v>
      </c>
      <c r="F149" s="52"/>
      <c r="G149" s="53">
        <v>8.55</v>
      </c>
      <c r="H149" s="64">
        <f t="shared" si="104"/>
        <v>0</v>
      </c>
      <c r="I149">
        <f t="shared" si="98"/>
        <v>0</v>
      </c>
      <c r="J149" s="71">
        <f t="shared" si="105"/>
        <v>0</v>
      </c>
      <c r="K149" s="71">
        <f t="shared" si="99"/>
        <v>0</v>
      </c>
      <c r="L149">
        <v>0</v>
      </c>
      <c r="M149">
        <f t="shared" si="100"/>
        <v>0</v>
      </c>
    </row>
    <row r="150" ht="21.95" customHeight="1" spans="1:13">
      <c r="A150" s="51" t="s">
        <v>138</v>
      </c>
      <c r="B150" s="52">
        <v>6.48</v>
      </c>
      <c r="C150" s="53">
        <f t="shared" si="102"/>
        <v>0</v>
      </c>
      <c r="D150" s="53">
        <f t="shared" si="97"/>
        <v>0</v>
      </c>
      <c r="E150" s="53">
        <f t="shared" si="103"/>
        <v>0</v>
      </c>
      <c r="F150" s="52"/>
      <c r="G150" s="53">
        <v>6.48</v>
      </c>
      <c r="H150" s="64">
        <f t="shared" si="104"/>
        <v>0</v>
      </c>
      <c r="I150">
        <f t="shared" si="98"/>
        <v>0</v>
      </c>
      <c r="J150" s="71">
        <f t="shared" si="105"/>
        <v>0</v>
      </c>
      <c r="K150" s="71">
        <f t="shared" si="99"/>
        <v>0</v>
      </c>
      <c r="L150">
        <v>0</v>
      </c>
      <c r="M150">
        <f t="shared" si="100"/>
        <v>0</v>
      </c>
    </row>
    <row r="151" ht="21.95" customHeight="1" spans="1:13">
      <c r="A151" s="51" t="s">
        <v>139</v>
      </c>
      <c r="B151" s="52">
        <v>25.19</v>
      </c>
      <c r="C151" s="53">
        <f t="shared" si="102"/>
        <v>25.19</v>
      </c>
      <c r="D151" s="53">
        <f t="shared" si="97"/>
        <v>9.6238</v>
      </c>
      <c r="E151" s="53">
        <f t="shared" si="103"/>
        <v>34.8138</v>
      </c>
      <c r="F151" s="52"/>
      <c r="G151" s="53">
        <v>25.19</v>
      </c>
      <c r="H151" s="64">
        <f t="shared" si="104"/>
        <v>25.19</v>
      </c>
      <c r="I151" s="40">
        <f t="shared" si="98"/>
        <v>9.6238</v>
      </c>
      <c r="J151" s="65">
        <f t="shared" si="105"/>
        <v>34.8138</v>
      </c>
      <c r="K151" s="71">
        <f t="shared" si="99"/>
        <v>34.8138</v>
      </c>
      <c r="L151">
        <v>34.8138</v>
      </c>
      <c r="M151">
        <f t="shared" si="100"/>
        <v>0</v>
      </c>
    </row>
    <row r="152" ht="21.95" customHeight="1" spans="1:13">
      <c r="A152" s="51" t="s">
        <v>140</v>
      </c>
      <c r="B152" s="52">
        <v>26.59</v>
      </c>
      <c r="C152" s="53">
        <f t="shared" si="102"/>
        <v>26.59</v>
      </c>
      <c r="D152" s="53">
        <f t="shared" si="97"/>
        <v>9.6238</v>
      </c>
      <c r="E152" s="53">
        <f t="shared" si="103"/>
        <v>36.2138</v>
      </c>
      <c r="F152" s="52"/>
      <c r="G152" s="53">
        <v>26.59</v>
      </c>
      <c r="H152" s="64">
        <f t="shared" si="104"/>
        <v>26.59</v>
      </c>
      <c r="I152" s="40">
        <f t="shared" si="98"/>
        <v>9.6238</v>
      </c>
      <c r="J152" s="65">
        <f t="shared" si="105"/>
        <v>36.2138</v>
      </c>
      <c r="K152" s="71">
        <f t="shared" si="99"/>
        <v>36.2138</v>
      </c>
      <c r="L152">
        <v>36.2138</v>
      </c>
      <c r="M152">
        <f t="shared" si="100"/>
        <v>0</v>
      </c>
    </row>
    <row r="153" ht="21.95" customHeight="1" spans="1:13">
      <c r="A153" s="51" t="s">
        <v>141</v>
      </c>
      <c r="B153" s="52">
        <v>11.13</v>
      </c>
      <c r="C153" s="53">
        <f t="shared" si="102"/>
        <v>0</v>
      </c>
      <c r="D153" s="53">
        <f t="shared" si="97"/>
        <v>0</v>
      </c>
      <c r="E153" s="53">
        <f t="shared" si="103"/>
        <v>0</v>
      </c>
      <c r="F153" s="52"/>
      <c r="G153" s="53">
        <v>11.13</v>
      </c>
      <c r="H153" s="64">
        <f t="shared" si="104"/>
        <v>0</v>
      </c>
      <c r="I153">
        <f t="shared" si="98"/>
        <v>0</v>
      </c>
      <c r="J153" s="71">
        <f t="shared" si="105"/>
        <v>0</v>
      </c>
      <c r="K153" s="71">
        <f t="shared" si="99"/>
        <v>0</v>
      </c>
      <c r="L153">
        <v>0</v>
      </c>
      <c r="M153">
        <f t="shared" si="100"/>
        <v>0</v>
      </c>
    </row>
    <row r="154" ht="21.95" customHeight="1" spans="1:13">
      <c r="A154" s="50" t="s">
        <v>142</v>
      </c>
      <c r="B154" s="49">
        <f t="shared" ref="B154:J154" si="107">SUM(B155:B156)</f>
        <v>1130.38</v>
      </c>
      <c r="C154" s="49">
        <f t="shared" si="107"/>
        <v>1110.5</v>
      </c>
      <c r="D154" s="49">
        <f t="shared" si="107"/>
        <v>28.8714</v>
      </c>
      <c r="E154" s="49">
        <f t="shared" si="107"/>
        <v>1139.3714</v>
      </c>
      <c r="F154" s="49">
        <f t="shared" si="107"/>
        <v>182.75</v>
      </c>
      <c r="G154" s="49">
        <f t="shared" si="107"/>
        <v>947.63</v>
      </c>
      <c r="H154" s="49">
        <f t="shared" si="107"/>
        <v>927.75</v>
      </c>
      <c r="I154" s="49">
        <f t="shared" si="107"/>
        <v>28.8714</v>
      </c>
      <c r="J154" s="72">
        <f t="shared" si="107"/>
        <v>956.6214</v>
      </c>
      <c r="K154" s="71">
        <f t="shared" si="99"/>
        <v>1139.3714</v>
      </c>
      <c r="L154">
        <v>1139.3714</v>
      </c>
      <c r="M154">
        <f t="shared" si="100"/>
        <v>0</v>
      </c>
    </row>
    <row r="155" ht="21.95" customHeight="1" spans="1:13">
      <c r="A155" s="51" t="s">
        <v>12</v>
      </c>
      <c r="B155" s="52">
        <v>604.43</v>
      </c>
      <c r="C155" s="53">
        <f t="shared" ref="C155:C159" si="108">IF(B155&gt;20,B155,0)</f>
        <v>604.43</v>
      </c>
      <c r="D155" s="53">
        <f t="shared" si="97"/>
        <v>9.6238</v>
      </c>
      <c r="E155" s="53">
        <f t="shared" ref="E155:E159" si="109">C155+D155</f>
        <v>614.0538</v>
      </c>
      <c r="F155" s="52">
        <v>182.75</v>
      </c>
      <c r="G155" s="53">
        <v>421.68</v>
      </c>
      <c r="H155" s="64">
        <f t="shared" ref="H155:H159" si="110">IF(G155&gt;20,G155,0)</f>
        <v>421.68</v>
      </c>
      <c r="I155">
        <f t="shared" si="98"/>
        <v>9.6238</v>
      </c>
      <c r="J155" s="71">
        <f t="shared" ref="J155:J159" si="111">H155+I155</f>
        <v>431.3038</v>
      </c>
      <c r="K155" s="71">
        <f t="shared" si="99"/>
        <v>614.0538</v>
      </c>
      <c r="L155">
        <v>614.0538</v>
      </c>
      <c r="M155">
        <f t="shared" si="100"/>
        <v>0</v>
      </c>
    </row>
    <row r="156" ht="21.95" customHeight="1" spans="1:13">
      <c r="A156" s="54" t="s">
        <v>143</v>
      </c>
      <c r="B156" s="49">
        <f t="shared" ref="B156:J156" si="112">SUM(B157:B159)</f>
        <v>525.95</v>
      </c>
      <c r="C156" s="49">
        <f t="shared" si="112"/>
        <v>506.07</v>
      </c>
      <c r="D156" s="49">
        <f t="shared" si="112"/>
        <v>19.2476</v>
      </c>
      <c r="E156" s="49">
        <f t="shared" si="112"/>
        <v>525.3176</v>
      </c>
      <c r="F156" s="49">
        <f t="shared" si="112"/>
        <v>0</v>
      </c>
      <c r="G156" s="49">
        <f t="shared" si="112"/>
        <v>525.95</v>
      </c>
      <c r="H156" s="49">
        <f t="shared" si="112"/>
        <v>506.07</v>
      </c>
      <c r="I156" s="68">
        <f t="shared" si="112"/>
        <v>19.2476</v>
      </c>
      <c r="J156" s="69">
        <f t="shared" si="112"/>
        <v>525.3176</v>
      </c>
      <c r="K156" s="71">
        <f t="shared" si="99"/>
        <v>525.3176</v>
      </c>
      <c r="L156">
        <v>525.3176</v>
      </c>
      <c r="M156">
        <f t="shared" si="100"/>
        <v>0</v>
      </c>
    </row>
    <row r="157" ht="21.95" customHeight="1" spans="1:13">
      <c r="A157" s="51" t="s">
        <v>144</v>
      </c>
      <c r="B157" s="52">
        <v>481.14</v>
      </c>
      <c r="C157" s="53">
        <f t="shared" si="108"/>
        <v>481.14</v>
      </c>
      <c r="D157" s="53">
        <f t="shared" si="97"/>
        <v>9.6238</v>
      </c>
      <c r="E157" s="53">
        <f t="shared" si="109"/>
        <v>490.7638</v>
      </c>
      <c r="F157" s="52"/>
      <c r="G157" s="53">
        <v>481.14</v>
      </c>
      <c r="H157" s="64">
        <f t="shared" si="110"/>
        <v>481.14</v>
      </c>
      <c r="I157" s="40">
        <f t="shared" si="98"/>
        <v>9.6238</v>
      </c>
      <c r="J157" s="65">
        <f t="shared" si="111"/>
        <v>490.7638</v>
      </c>
      <c r="K157" s="71">
        <f t="shared" si="99"/>
        <v>490.7638</v>
      </c>
      <c r="L157">
        <v>490.7638</v>
      </c>
      <c r="M157">
        <f t="shared" si="100"/>
        <v>0</v>
      </c>
    </row>
    <row r="158" ht="21.95" customHeight="1" spans="1:13">
      <c r="A158" s="51" t="s">
        <v>145</v>
      </c>
      <c r="B158" s="52">
        <v>24.93</v>
      </c>
      <c r="C158" s="53">
        <f t="shared" si="108"/>
        <v>24.93</v>
      </c>
      <c r="D158" s="53">
        <f t="shared" si="97"/>
        <v>9.6238</v>
      </c>
      <c r="E158" s="53">
        <f t="shared" si="109"/>
        <v>34.5538</v>
      </c>
      <c r="F158" s="52"/>
      <c r="G158" s="53">
        <v>24.93</v>
      </c>
      <c r="H158" s="64">
        <f t="shared" si="110"/>
        <v>24.93</v>
      </c>
      <c r="I158" s="40">
        <f t="shared" si="98"/>
        <v>9.6238</v>
      </c>
      <c r="J158" s="65">
        <f t="shared" si="111"/>
        <v>34.5538</v>
      </c>
      <c r="K158" s="71">
        <f t="shared" si="99"/>
        <v>34.5538</v>
      </c>
      <c r="L158">
        <v>34.5538</v>
      </c>
      <c r="M158">
        <f t="shared" si="100"/>
        <v>0</v>
      </c>
    </row>
    <row r="159" ht="21.95" customHeight="1" spans="1:13">
      <c r="A159" s="51" t="s">
        <v>146</v>
      </c>
      <c r="B159" s="52">
        <v>19.88</v>
      </c>
      <c r="C159" s="53">
        <f t="shared" si="108"/>
        <v>0</v>
      </c>
      <c r="D159" s="53">
        <f t="shared" si="97"/>
        <v>0</v>
      </c>
      <c r="E159" s="53">
        <f t="shared" si="109"/>
        <v>0</v>
      </c>
      <c r="F159" s="52"/>
      <c r="G159" s="53">
        <v>19.88</v>
      </c>
      <c r="H159" s="64">
        <f t="shared" si="110"/>
        <v>0</v>
      </c>
      <c r="I159">
        <f t="shared" si="98"/>
        <v>0</v>
      </c>
      <c r="J159" s="71">
        <f t="shared" si="111"/>
        <v>0</v>
      </c>
      <c r="K159" s="71">
        <f t="shared" si="99"/>
        <v>0</v>
      </c>
      <c r="L159">
        <v>0</v>
      </c>
      <c r="M159">
        <f t="shared" si="100"/>
        <v>0</v>
      </c>
    </row>
    <row r="160" ht="21.95" customHeight="1" spans="1:13">
      <c r="A160" s="50" t="s">
        <v>147</v>
      </c>
      <c r="B160" s="49">
        <f t="shared" ref="B160:J160" si="113">SUM(B161:B162)</f>
        <v>212.05</v>
      </c>
      <c r="C160" s="49">
        <f t="shared" si="113"/>
        <v>147.84</v>
      </c>
      <c r="D160" s="49">
        <f t="shared" si="113"/>
        <v>19.2476</v>
      </c>
      <c r="E160" s="49">
        <f t="shared" si="113"/>
        <v>167.0876</v>
      </c>
      <c r="F160" s="49">
        <f t="shared" si="113"/>
        <v>4.35</v>
      </c>
      <c r="G160" s="49">
        <f t="shared" si="113"/>
        <v>207.7</v>
      </c>
      <c r="H160" s="49">
        <f t="shared" si="113"/>
        <v>143.49</v>
      </c>
      <c r="I160" s="49">
        <f t="shared" si="113"/>
        <v>19.2476</v>
      </c>
      <c r="J160" s="72">
        <f t="shared" si="113"/>
        <v>162.7376</v>
      </c>
      <c r="K160" s="71">
        <f t="shared" si="99"/>
        <v>167.0876</v>
      </c>
      <c r="L160">
        <v>167.0876</v>
      </c>
      <c r="M160">
        <f t="shared" si="100"/>
        <v>0</v>
      </c>
    </row>
    <row r="161" ht="21.95" customHeight="1" spans="1:13">
      <c r="A161" s="51" t="s">
        <v>12</v>
      </c>
      <c r="B161" s="52">
        <v>18.9</v>
      </c>
      <c r="C161" s="53">
        <f t="shared" ref="C161:C168" si="114">IF(B161&gt;20,B161,0)</f>
        <v>0</v>
      </c>
      <c r="D161" s="53">
        <f t="shared" si="97"/>
        <v>0</v>
      </c>
      <c r="E161" s="53">
        <f t="shared" ref="E161:E168" si="115">C161+D161</f>
        <v>0</v>
      </c>
      <c r="F161" s="52"/>
      <c r="G161" s="53">
        <v>18.9</v>
      </c>
      <c r="H161" s="64">
        <f t="shared" ref="H161:H168" si="116">IF(G161&gt;20,G161,0)</f>
        <v>0</v>
      </c>
      <c r="I161">
        <f t="shared" si="98"/>
        <v>0</v>
      </c>
      <c r="J161" s="71">
        <f t="shared" ref="J161:J168" si="117">H161+I161</f>
        <v>0</v>
      </c>
      <c r="K161" s="71">
        <f t="shared" si="99"/>
        <v>0</v>
      </c>
      <c r="L161">
        <v>0</v>
      </c>
      <c r="M161">
        <f t="shared" si="100"/>
        <v>0</v>
      </c>
    </row>
    <row r="162" ht="21.95" customHeight="1" spans="1:13">
      <c r="A162" s="54" t="s">
        <v>148</v>
      </c>
      <c r="B162" s="49">
        <f t="shared" ref="B162:J162" si="118">SUM(B163:B168)</f>
        <v>193.15</v>
      </c>
      <c r="C162" s="49">
        <f t="shared" si="118"/>
        <v>147.84</v>
      </c>
      <c r="D162" s="49">
        <f t="shared" si="118"/>
        <v>19.2476</v>
      </c>
      <c r="E162" s="49">
        <f t="shared" si="118"/>
        <v>167.0876</v>
      </c>
      <c r="F162" s="49">
        <f t="shared" si="118"/>
        <v>4.35</v>
      </c>
      <c r="G162" s="49">
        <f t="shared" si="118"/>
        <v>188.8</v>
      </c>
      <c r="H162" s="49">
        <f t="shared" si="118"/>
        <v>143.49</v>
      </c>
      <c r="I162" s="49">
        <f t="shared" si="118"/>
        <v>19.2476</v>
      </c>
      <c r="J162" s="72">
        <f t="shared" si="118"/>
        <v>162.7376</v>
      </c>
      <c r="K162" s="71">
        <f t="shared" si="99"/>
        <v>167.0876</v>
      </c>
      <c r="L162">
        <v>167.0876</v>
      </c>
      <c r="M162">
        <f t="shared" si="100"/>
        <v>0</v>
      </c>
    </row>
    <row r="163" ht="21.95" customHeight="1" spans="1:13">
      <c r="A163" s="51" t="s">
        <v>149</v>
      </c>
      <c r="B163" s="52">
        <v>19.13</v>
      </c>
      <c r="C163" s="53">
        <f t="shared" si="114"/>
        <v>0</v>
      </c>
      <c r="D163" s="53">
        <f t="shared" si="97"/>
        <v>0</v>
      </c>
      <c r="E163" s="53">
        <f t="shared" si="115"/>
        <v>0</v>
      </c>
      <c r="F163" s="52"/>
      <c r="G163" s="53">
        <v>19.13</v>
      </c>
      <c r="H163" s="64">
        <f t="shared" si="116"/>
        <v>0</v>
      </c>
      <c r="I163">
        <f t="shared" si="98"/>
        <v>0</v>
      </c>
      <c r="J163" s="71">
        <f t="shared" si="117"/>
        <v>0</v>
      </c>
      <c r="K163" s="71">
        <f t="shared" si="99"/>
        <v>0</v>
      </c>
      <c r="L163">
        <v>0</v>
      </c>
      <c r="M163">
        <f t="shared" si="100"/>
        <v>0</v>
      </c>
    </row>
    <row r="164" ht="21.95" customHeight="1" spans="1:13">
      <c r="A164" s="51" t="s">
        <v>150</v>
      </c>
      <c r="B164" s="52">
        <v>7.23</v>
      </c>
      <c r="C164" s="53">
        <f t="shared" si="114"/>
        <v>0</v>
      </c>
      <c r="D164" s="53">
        <f t="shared" si="97"/>
        <v>0</v>
      </c>
      <c r="E164" s="53">
        <f t="shared" si="115"/>
        <v>0</v>
      </c>
      <c r="F164" s="52"/>
      <c r="G164" s="53">
        <v>7.23</v>
      </c>
      <c r="H164" s="64">
        <f t="shared" si="116"/>
        <v>0</v>
      </c>
      <c r="I164">
        <f t="shared" si="98"/>
        <v>0</v>
      </c>
      <c r="J164" s="71">
        <f t="shared" si="117"/>
        <v>0</v>
      </c>
      <c r="K164" s="71">
        <f t="shared" si="99"/>
        <v>0</v>
      </c>
      <c r="L164">
        <v>0</v>
      </c>
      <c r="M164">
        <f t="shared" si="100"/>
        <v>0</v>
      </c>
    </row>
    <row r="165" ht="21.95" customHeight="1" spans="1:13">
      <c r="A165" s="51" t="s">
        <v>151</v>
      </c>
      <c r="B165" s="52">
        <v>17.7</v>
      </c>
      <c r="C165" s="53">
        <v>4.35</v>
      </c>
      <c r="D165" s="53">
        <f t="shared" si="97"/>
        <v>0</v>
      </c>
      <c r="E165" s="53">
        <f t="shared" si="115"/>
        <v>4.35</v>
      </c>
      <c r="F165" s="52">
        <v>4.35</v>
      </c>
      <c r="G165" s="53">
        <v>13.35</v>
      </c>
      <c r="H165" s="64">
        <f t="shared" si="116"/>
        <v>0</v>
      </c>
      <c r="I165">
        <f t="shared" si="98"/>
        <v>0</v>
      </c>
      <c r="J165" s="71">
        <f t="shared" si="117"/>
        <v>0</v>
      </c>
      <c r="K165" s="71">
        <f t="shared" si="99"/>
        <v>4.35</v>
      </c>
      <c r="L165">
        <v>4.35</v>
      </c>
      <c r="M165">
        <f t="shared" si="100"/>
        <v>0</v>
      </c>
    </row>
    <row r="166" ht="21.95" customHeight="1" spans="1:13">
      <c r="A166" s="51" t="s">
        <v>152</v>
      </c>
      <c r="B166" s="52">
        <v>108.1</v>
      </c>
      <c r="C166" s="53">
        <f t="shared" si="114"/>
        <v>108.1</v>
      </c>
      <c r="D166" s="53">
        <f t="shared" si="97"/>
        <v>9.6238</v>
      </c>
      <c r="E166" s="53">
        <f t="shared" si="115"/>
        <v>117.7238</v>
      </c>
      <c r="F166" s="52"/>
      <c r="G166" s="53">
        <v>108.1</v>
      </c>
      <c r="H166" s="64">
        <f t="shared" si="116"/>
        <v>108.1</v>
      </c>
      <c r="I166" s="40">
        <f t="shared" si="98"/>
        <v>9.6238</v>
      </c>
      <c r="J166" s="65">
        <f t="shared" si="117"/>
        <v>117.7238</v>
      </c>
      <c r="K166" s="71">
        <f t="shared" si="99"/>
        <v>117.7238</v>
      </c>
      <c r="L166">
        <v>117.7238</v>
      </c>
      <c r="M166">
        <f t="shared" si="100"/>
        <v>0</v>
      </c>
    </row>
    <row r="167" ht="21.95" customHeight="1" spans="1:13">
      <c r="A167" s="51" t="s">
        <v>153</v>
      </c>
      <c r="B167" s="52">
        <v>35.39</v>
      </c>
      <c r="C167" s="53">
        <f t="shared" si="114"/>
        <v>35.39</v>
      </c>
      <c r="D167" s="53">
        <f t="shared" si="97"/>
        <v>9.6238</v>
      </c>
      <c r="E167" s="53">
        <f t="shared" si="115"/>
        <v>45.0138</v>
      </c>
      <c r="F167" s="52"/>
      <c r="G167" s="53">
        <v>35.39</v>
      </c>
      <c r="H167" s="64">
        <f t="shared" si="116"/>
        <v>35.39</v>
      </c>
      <c r="I167" s="40">
        <f t="shared" si="98"/>
        <v>9.6238</v>
      </c>
      <c r="J167" s="65">
        <f t="shared" si="117"/>
        <v>45.0138</v>
      </c>
      <c r="K167" s="71">
        <f t="shared" si="99"/>
        <v>45.0138</v>
      </c>
      <c r="L167">
        <v>45.0138</v>
      </c>
      <c r="M167">
        <f t="shared" si="100"/>
        <v>0</v>
      </c>
    </row>
    <row r="168" ht="21.95" customHeight="1" spans="1:13">
      <c r="A168" s="51" t="s">
        <v>154</v>
      </c>
      <c r="B168" s="52">
        <v>5.6</v>
      </c>
      <c r="C168" s="53">
        <f t="shared" si="114"/>
        <v>0</v>
      </c>
      <c r="D168" s="53">
        <f t="shared" si="97"/>
        <v>0</v>
      </c>
      <c r="E168" s="53">
        <f t="shared" si="115"/>
        <v>0</v>
      </c>
      <c r="F168" s="52"/>
      <c r="G168" s="53">
        <v>5.6</v>
      </c>
      <c r="H168" s="64">
        <f t="shared" si="116"/>
        <v>0</v>
      </c>
      <c r="I168">
        <f t="shared" si="98"/>
        <v>0</v>
      </c>
      <c r="J168" s="71">
        <f t="shared" si="117"/>
        <v>0</v>
      </c>
      <c r="K168" s="71">
        <f t="shared" si="99"/>
        <v>0</v>
      </c>
      <c r="L168">
        <v>0</v>
      </c>
      <c r="M168">
        <f t="shared" si="100"/>
        <v>0</v>
      </c>
    </row>
    <row r="169" ht="21.95" customHeight="1" spans="1:13">
      <c r="A169" s="50" t="s">
        <v>155</v>
      </c>
      <c r="B169" s="49">
        <f t="shared" ref="B169:J169" si="119">SUM(B170:B171)</f>
        <v>2086.48</v>
      </c>
      <c r="C169" s="49">
        <f t="shared" si="119"/>
        <v>2069.28</v>
      </c>
      <c r="D169" s="49">
        <f t="shared" si="119"/>
        <v>48.119</v>
      </c>
      <c r="E169" s="49">
        <f t="shared" si="119"/>
        <v>2117.399</v>
      </c>
      <c r="F169" s="49">
        <f t="shared" si="119"/>
        <v>365.5</v>
      </c>
      <c r="G169" s="49">
        <f t="shared" si="119"/>
        <v>1720.98</v>
      </c>
      <c r="H169" s="49">
        <f t="shared" si="119"/>
        <v>1703.78</v>
      </c>
      <c r="I169" s="49">
        <f t="shared" si="119"/>
        <v>48.119</v>
      </c>
      <c r="J169" s="72">
        <f t="shared" si="119"/>
        <v>1751.899</v>
      </c>
      <c r="K169" s="71">
        <f t="shared" si="99"/>
        <v>2117.399</v>
      </c>
      <c r="L169">
        <v>2117.399</v>
      </c>
      <c r="M169">
        <f t="shared" si="100"/>
        <v>0</v>
      </c>
    </row>
    <row r="170" ht="21.95" customHeight="1" spans="1:13">
      <c r="A170" s="51" t="s">
        <v>12</v>
      </c>
      <c r="B170" s="52">
        <v>449.35</v>
      </c>
      <c r="C170" s="53">
        <f t="shared" ref="C170:C176" si="120">IF(B170&gt;20,B170,0)</f>
        <v>449.35</v>
      </c>
      <c r="D170" s="53">
        <f t="shared" si="97"/>
        <v>9.6238</v>
      </c>
      <c r="E170" s="53">
        <f t="shared" ref="E170:E176" si="121">C170+D170</f>
        <v>458.9738</v>
      </c>
      <c r="F170" s="52">
        <v>182.75</v>
      </c>
      <c r="G170" s="53">
        <v>266.6</v>
      </c>
      <c r="H170" s="64">
        <f t="shared" ref="H170:H176" si="122">IF(G170&gt;20,G170,0)</f>
        <v>266.6</v>
      </c>
      <c r="I170">
        <f t="shared" si="98"/>
        <v>9.6238</v>
      </c>
      <c r="J170" s="71">
        <f t="shared" ref="J170:J176" si="123">H170+I170</f>
        <v>276.2238</v>
      </c>
      <c r="K170" s="71">
        <f t="shared" si="99"/>
        <v>458.9738</v>
      </c>
      <c r="L170">
        <v>458.9738</v>
      </c>
      <c r="M170">
        <f t="shared" si="100"/>
        <v>0</v>
      </c>
    </row>
    <row r="171" ht="21.95" customHeight="1" spans="1:13">
      <c r="A171" s="54" t="s">
        <v>156</v>
      </c>
      <c r="B171" s="49">
        <f t="shared" ref="B171:J171" si="124">SUM(B172:B176)</f>
        <v>1637.13</v>
      </c>
      <c r="C171" s="49">
        <f t="shared" si="124"/>
        <v>1619.93</v>
      </c>
      <c r="D171" s="49">
        <f t="shared" si="124"/>
        <v>38.4952</v>
      </c>
      <c r="E171" s="49">
        <f t="shared" si="124"/>
        <v>1658.4252</v>
      </c>
      <c r="F171" s="49">
        <f t="shared" si="124"/>
        <v>182.75</v>
      </c>
      <c r="G171" s="49">
        <f t="shared" si="124"/>
        <v>1454.38</v>
      </c>
      <c r="H171" s="49">
        <f t="shared" si="124"/>
        <v>1437.18</v>
      </c>
      <c r="I171" s="49">
        <f t="shared" si="124"/>
        <v>38.4952</v>
      </c>
      <c r="J171" s="72">
        <f t="shared" si="124"/>
        <v>1475.6752</v>
      </c>
      <c r="K171" s="71">
        <f t="shared" ref="K171:K207" si="125">J171+F171</f>
        <v>1658.4252</v>
      </c>
      <c r="L171">
        <v>1658.4252</v>
      </c>
      <c r="M171">
        <f t="shared" si="100"/>
        <v>0</v>
      </c>
    </row>
    <row r="172" ht="21.95" customHeight="1" spans="1:13">
      <c r="A172" s="51" t="s">
        <v>157</v>
      </c>
      <c r="B172" s="52">
        <v>326.22</v>
      </c>
      <c r="C172" s="53">
        <f t="shared" si="120"/>
        <v>326.22</v>
      </c>
      <c r="D172" s="53">
        <f t="shared" ref="D171:D207" si="126">IF(C172&gt;20,9.6238,0)</f>
        <v>9.6238</v>
      </c>
      <c r="E172" s="53">
        <f t="shared" si="121"/>
        <v>335.8438</v>
      </c>
      <c r="F172" s="52">
        <v>182.75</v>
      </c>
      <c r="G172" s="53">
        <v>143.47</v>
      </c>
      <c r="H172" s="64">
        <f t="shared" si="122"/>
        <v>143.47</v>
      </c>
      <c r="I172">
        <f t="shared" ref="I171:I207" si="127">IF(H172&gt;20,9.6238,0)</f>
        <v>9.6238</v>
      </c>
      <c r="J172" s="71">
        <f t="shared" si="123"/>
        <v>153.0938</v>
      </c>
      <c r="K172" s="71">
        <f t="shared" si="125"/>
        <v>335.8438</v>
      </c>
      <c r="L172">
        <v>335.8438</v>
      </c>
      <c r="M172">
        <f t="shared" ref="M172:M207" si="128">K172-L172</f>
        <v>0</v>
      </c>
    </row>
    <row r="173" ht="21.95" customHeight="1" spans="1:13">
      <c r="A173" s="51" t="s">
        <v>158</v>
      </c>
      <c r="B173" s="52">
        <v>17.2</v>
      </c>
      <c r="C173" s="53">
        <f t="shared" si="120"/>
        <v>0</v>
      </c>
      <c r="D173" s="53">
        <f t="shared" si="126"/>
        <v>0</v>
      </c>
      <c r="E173" s="53">
        <f t="shared" si="121"/>
        <v>0</v>
      </c>
      <c r="F173" s="52"/>
      <c r="G173" s="53">
        <v>17.2</v>
      </c>
      <c r="H173" s="64">
        <f t="shared" si="122"/>
        <v>0</v>
      </c>
      <c r="I173">
        <f t="shared" si="127"/>
        <v>0</v>
      </c>
      <c r="J173" s="71">
        <f t="shared" si="123"/>
        <v>0</v>
      </c>
      <c r="K173" s="71">
        <f t="shared" si="125"/>
        <v>0</v>
      </c>
      <c r="L173">
        <v>0</v>
      </c>
      <c r="M173">
        <f t="shared" si="128"/>
        <v>0</v>
      </c>
    </row>
    <row r="174" ht="21.95" customHeight="1" spans="1:13">
      <c r="A174" s="51" t="s">
        <v>159</v>
      </c>
      <c r="B174" s="52">
        <v>412.08</v>
      </c>
      <c r="C174" s="53">
        <f t="shared" si="120"/>
        <v>412.08</v>
      </c>
      <c r="D174" s="53">
        <f t="shared" si="126"/>
        <v>9.6238</v>
      </c>
      <c r="E174" s="53">
        <f t="shared" si="121"/>
        <v>421.7038</v>
      </c>
      <c r="F174" s="52"/>
      <c r="G174" s="53">
        <v>412.08</v>
      </c>
      <c r="H174" s="64">
        <f t="shared" si="122"/>
        <v>412.08</v>
      </c>
      <c r="I174" s="40">
        <f t="shared" si="127"/>
        <v>9.6238</v>
      </c>
      <c r="J174" s="65">
        <f t="shared" si="123"/>
        <v>421.7038</v>
      </c>
      <c r="K174" s="71">
        <f t="shared" si="125"/>
        <v>421.7038</v>
      </c>
      <c r="L174">
        <v>421.7038</v>
      </c>
      <c r="M174">
        <f t="shared" si="128"/>
        <v>0</v>
      </c>
    </row>
    <row r="175" ht="21.95" customHeight="1" spans="1:13">
      <c r="A175" s="51" t="s">
        <v>160</v>
      </c>
      <c r="B175" s="52">
        <v>835.85</v>
      </c>
      <c r="C175" s="53">
        <f t="shared" si="120"/>
        <v>835.85</v>
      </c>
      <c r="D175" s="53">
        <f t="shared" si="126"/>
        <v>9.6238</v>
      </c>
      <c r="E175" s="53">
        <f t="shared" si="121"/>
        <v>845.4738</v>
      </c>
      <c r="F175" s="52"/>
      <c r="G175" s="53">
        <v>835.85</v>
      </c>
      <c r="H175" s="64">
        <f t="shared" si="122"/>
        <v>835.85</v>
      </c>
      <c r="I175" s="40">
        <f t="shared" si="127"/>
        <v>9.6238</v>
      </c>
      <c r="J175" s="65">
        <f t="shared" si="123"/>
        <v>845.4738</v>
      </c>
      <c r="K175" s="71">
        <f t="shared" si="125"/>
        <v>845.4738</v>
      </c>
      <c r="L175">
        <v>845.4738</v>
      </c>
      <c r="M175">
        <f t="shared" si="128"/>
        <v>0</v>
      </c>
    </row>
    <row r="176" ht="21.95" customHeight="1" spans="1:13">
      <c r="A176" s="51" t="s">
        <v>161</v>
      </c>
      <c r="B176" s="52">
        <v>45.78</v>
      </c>
      <c r="C176" s="53">
        <f t="shared" si="120"/>
        <v>45.78</v>
      </c>
      <c r="D176" s="53">
        <f t="shared" si="126"/>
        <v>9.6238</v>
      </c>
      <c r="E176" s="53">
        <f t="shared" si="121"/>
        <v>55.4038</v>
      </c>
      <c r="F176" s="52"/>
      <c r="G176" s="53">
        <v>45.78</v>
      </c>
      <c r="H176" s="64">
        <f t="shared" si="122"/>
        <v>45.78</v>
      </c>
      <c r="I176" s="40">
        <f t="shared" si="127"/>
        <v>9.6238</v>
      </c>
      <c r="J176" s="65">
        <f t="shared" si="123"/>
        <v>55.4038</v>
      </c>
      <c r="K176" s="71">
        <f t="shared" si="125"/>
        <v>55.4038</v>
      </c>
      <c r="L176">
        <v>55.4038</v>
      </c>
      <c r="M176">
        <f t="shared" si="128"/>
        <v>0</v>
      </c>
    </row>
    <row r="177" ht="21.95" customHeight="1" spans="1:13">
      <c r="A177" s="50" t="s">
        <v>162</v>
      </c>
      <c r="B177" s="49">
        <f t="shared" ref="B177:J177" si="129">SUM(B178:B179)</f>
        <v>321.41</v>
      </c>
      <c r="C177" s="49">
        <f t="shared" si="129"/>
        <v>297.41</v>
      </c>
      <c r="D177" s="49">
        <f t="shared" si="129"/>
        <v>28.8714</v>
      </c>
      <c r="E177" s="49">
        <f t="shared" si="129"/>
        <v>326.2814</v>
      </c>
      <c r="F177" s="49">
        <f t="shared" si="129"/>
        <v>81.43</v>
      </c>
      <c r="G177" s="49">
        <f t="shared" si="129"/>
        <v>239.98</v>
      </c>
      <c r="H177" s="49">
        <f t="shared" si="129"/>
        <v>215.98</v>
      </c>
      <c r="I177" s="49">
        <f t="shared" si="129"/>
        <v>28.8714</v>
      </c>
      <c r="J177" s="72">
        <f t="shared" si="129"/>
        <v>244.8514</v>
      </c>
      <c r="K177" s="71">
        <f t="shared" si="125"/>
        <v>326.2814</v>
      </c>
      <c r="L177">
        <v>326.2814</v>
      </c>
      <c r="M177">
        <f t="shared" si="128"/>
        <v>0</v>
      </c>
    </row>
    <row r="178" ht="21.95" customHeight="1" spans="1:13">
      <c r="A178" s="51" t="s">
        <v>12</v>
      </c>
      <c r="B178" s="52">
        <v>168.96</v>
      </c>
      <c r="C178" s="53">
        <f t="shared" ref="C178:C184" si="130">IF(B178&gt;20,B178,0)</f>
        <v>168.96</v>
      </c>
      <c r="D178" s="53">
        <f t="shared" si="126"/>
        <v>9.6238</v>
      </c>
      <c r="E178" s="53">
        <f t="shared" ref="E178:E184" si="131">C178+D178</f>
        <v>178.5838</v>
      </c>
      <c r="F178" s="52">
        <v>17.15</v>
      </c>
      <c r="G178" s="53">
        <v>151.81</v>
      </c>
      <c r="H178" s="64">
        <f t="shared" ref="H178:H184" si="132">IF(G178&gt;20,G178,0)</f>
        <v>151.81</v>
      </c>
      <c r="I178">
        <f t="shared" si="127"/>
        <v>9.6238</v>
      </c>
      <c r="J178" s="71">
        <f t="shared" ref="J178:J184" si="133">H178+I178</f>
        <v>161.4338</v>
      </c>
      <c r="K178" s="71">
        <f t="shared" si="125"/>
        <v>178.5838</v>
      </c>
      <c r="L178">
        <v>178.5838</v>
      </c>
      <c r="M178">
        <f t="shared" si="128"/>
        <v>0</v>
      </c>
    </row>
    <row r="179" ht="21.95" customHeight="1" spans="1:13">
      <c r="A179" s="54" t="s">
        <v>163</v>
      </c>
      <c r="B179" s="49">
        <f t="shared" ref="B179:J179" si="134">SUM(B180:B184)</f>
        <v>152.45</v>
      </c>
      <c r="C179" s="49">
        <f t="shared" si="134"/>
        <v>128.45</v>
      </c>
      <c r="D179" s="49">
        <f t="shared" si="134"/>
        <v>19.2476</v>
      </c>
      <c r="E179" s="49">
        <f t="shared" si="134"/>
        <v>147.6976</v>
      </c>
      <c r="F179" s="49">
        <f t="shared" si="134"/>
        <v>64.28</v>
      </c>
      <c r="G179" s="49">
        <f t="shared" si="134"/>
        <v>88.17</v>
      </c>
      <c r="H179" s="49">
        <f t="shared" si="134"/>
        <v>64.17</v>
      </c>
      <c r="I179" s="49">
        <f t="shared" si="134"/>
        <v>19.2476</v>
      </c>
      <c r="J179" s="72">
        <f t="shared" si="134"/>
        <v>83.4176</v>
      </c>
      <c r="K179" s="71">
        <f t="shared" si="125"/>
        <v>147.6976</v>
      </c>
      <c r="L179">
        <v>147.6976</v>
      </c>
      <c r="M179">
        <f t="shared" si="128"/>
        <v>0</v>
      </c>
    </row>
    <row r="180" ht="21.95" customHeight="1" spans="1:13">
      <c r="A180" s="51" t="s">
        <v>164</v>
      </c>
      <c r="B180" s="52">
        <v>55.55</v>
      </c>
      <c r="C180" s="53">
        <f t="shared" si="130"/>
        <v>55.55</v>
      </c>
      <c r="D180" s="53">
        <f t="shared" si="126"/>
        <v>9.6238</v>
      </c>
      <c r="E180" s="53">
        <f t="shared" si="131"/>
        <v>65.1738</v>
      </c>
      <c r="F180" s="52"/>
      <c r="G180" s="53">
        <v>55.55</v>
      </c>
      <c r="H180" s="64">
        <f t="shared" si="132"/>
        <v>55.55</v>
      </c>
      <c r="I180" s="40">
        <f t="shared" si="127"/>
        <v>9.6238</v>
      </c>
      <c r="J180" s="65">
        <f t="shared" si="133"/>
        <v>65.1738</v>
      </c>
      <c r="K180" s="71">
        <f t="shared" si="125"/>
        <v>65.1738</v>
      </c>
      <c r="L180">
        <v>65.1738</v>
      </c>
      <c r="M180">
        <f t="shared" si="128"/>
        <v>0</v>
      </c>
    </row>
    <row r="181" ht="21.95" customHeight="1" spans="1:13">
      <c r="A181" s="51" t="s">
        <v>165</v>
      </c>
      <c r="B181" s="60">
        <v>72.9</v>
      </c>
      <c r="C181" s="53">
        <f t="shared" si="130"/>
        <v>72.9</v>
      </c>
      <c r="D181" s="53">
        <f t="shared" si="126"/>
        <v>9.6238</v>
      </c>
      <c r="E181" s="53">
        <f t="shared" si="131"/>
        <v>82.5238</v>
      </c>
      <c r="F181" s="60">
        <v>64.28</v>
      </c>
      <c r="G181" s="60">
        <v>8.62</v>
      </c>
      <c r="H181" s="73">
        <v>8.62</v>
      </c>
      <c r="I181">
        <v>9.6238</v>
      </c>
      <c r="J181" s="71">
        <f t="shared" si="133"/>
        <v>18.2438</v>
      </c>
      <c r="K181" s="71">
        <f t="shared" si="125"/>
        <v>82.5238</v>
      </c>
      <c r="L181">
        <v>82.5238</v>
      </c>
      <c r="M181">
        <f t="shared" si="128"/>
        <v>0</v>
      </c>
    </row>
    <row r="182" ht="21.95" customHeight="1" spans="1:13">
      <c r="A182" s="51" t="s">
        <v>166</v>
      </c>
      <c r="B182" s="52">
        <v>0.59</v>
      </c>
      <c r="C182" s="53">
        <f t="shared" si="130"/>
        <v>0</v>
      </c>
      <c r="D182" s="53">
        <f t="shared" si="126"/>
        <v>0</v>
      </c>
      <c r="E182" s="53">
        <f t="shared" si="131"/>
        <v>0</v>
      </c>
      <c r="F182" s="52"/>
      <c r="G182" s="53">
        <v>0.59</v>
      </c>
      <c r="H182" s="64">
        <f t="shared" si="132"/>
        <v>0</v>
      </c>
      <c r="I182">
        <f t="shared" si="127"/>
        <v>0</v>
      </c>
      <c r="J182" s="71">
        <f t="shared" si="133"/>
        <v>0</v>
      </c>
      <c r="K182" s="71">
        <f t="shared" si="125"/>
        <v>0</v>
      </c>
      <c r="L182">
        <v>0</v>
      </c>
      <c r="M182">
        <f t="shared" si="128"/>
        <v>0</v>
      </c>
    </row>
    <row r="183" ht="21.95" customHeight="1" spans="1:13">
      <c r="A183" s="51" t="s">
        <v>167</v>
      </c>
      <c r="B183" s="52">
        <v>6.48</v>
      </c>
      <c r="C183" s="53">
        <f t="shared" si="130"/>
        <v>0</v>
      </c>
      <c r="D183" s="53">
        <f t="shared" si="126"/>
        <v>0</v>
      </c>
      <c r="E183" s="53">
        <f t="shared" si="131"/>
        <v>0</v>
      </c>
      <c r="F183" s="52"/>
      <c r="G183" s="53">
        <v>6.48</v>
      </c>
      <c r="H183" s="64">
        <f t="shared" si="132"/>
        <v>0</v>
      </c>
      <c r="I183">
        <f t="shared" si="127"/>
        <v>0</v>
      </c>
      <c r="J183" s="71">
        <f t="shared" si="133"/>
        <v>0</v>
      </c>
      <c r="K183" s="71">
        <f t="shared" si="125"/>
        <v>0</v>
      </c>
      <c r="L183">
        <v>0</v>
      </c>
      <c r="M183">
        <f t="shared" si="128"/>
        <v>0</v>
      </c>
    </row>
    <row r="184" ht="21.95" customHeight="1" spans="1:13">
      <c r="A184" s="51" t="s">
        <v>168</v>
      </c>
      <c r="B184" s="52">
        <v>16.93</v>
      </c>
      <c r="C184" s="53">
        <f t="shared" si="130"/>
        <v>0</v>
      </c>
      <c r="D184" s="53">
        <f t="shared" si="126"/>
        <v>0</v>
      </c>
      <c r="E184" s="53">
        <f t="shared" si="131"/>
        <v>0</v>
      </c>
      <c r="F184" s="52"/>
      <c r="G184" s="53">
        <v>16.93</v>
      </c>
      <c r="H184" s="64">
        <f t="shared" si="132"/>
        <v>0</v>
      </c>
      <c r="I184">
        <f t="shared" si="127"/>
        <v>0</v>
      </c>
      <c r="J184" s="71">
        <f t="shared" si="133"/>
        <v>0</v>
      </c>
      <c r="K184" s="71">
        <f t="shared" si="125"/>
        <v>0</v>
      </c>
      <c r="L184">
        <v>0</v>
      </c>
      <c r="M184">
        <f t="shared" si="128"/>
        <v>0</v>
      </c>
    </row>
    <row r="185" ht="21.95" customHeight="1" spans="1:13">
      <c r="A185" s="50" t="s">
        <v>169</v>
      </c>
      <c r="B185" s="49">
        <f t="shared" ref="B185:J185" si="135">SUM(B186)</f>
        <v>6.48</v>
      </c>
      <c r="C185" s="49">
        <f t="shared" si="135"/>
        <v>0</v>
      </c>
      <c r="D185" s="49">
        <f t="shared" si="135"/>
        <v>0</v>
      </c>
      <c r="E185" s="49">
        <f t="shared" si="135"/>
        <v>0</v>
      </c>
      <c r="F185" s="49">
        <f t="shared" si="135"/>
        <v>0</v>
      </c>
      <c r="G185" s="49">
        <f t="shared" si="135"/>
        <v>6.48</v>
      </c>
      <c r="H185" s="49">
        <f t="shared" si="135"/>
        <v>0</v>
      </c>
      <c r="I185" s="49">
        <f t="shared" si="135"/>
        <v>0</v>
      </c>
      <c r="J185" s="72">
        <f t="shared" si="135"/>
        <v>0</v>
      </c>
      <c r="K185" s="71">
        <f t="shared" si="125"/>
        <v>0</v>
      </c>
      <c r="L185">
        <v>0</v>
      </c>
      <c r="M185">
        <f t="shared" si="128"/>
        <v>0</v>
      </c>
    </row>
    <row r="186" ht="21.95" customHeight="1" spans="1:13">
      <c r="A186" s="54" t="s">
        <v>170</v>
      </c>
      <c r="B186" s="49">
        <f t="shared" ref="B186:J186" si="136">SUM(B187)</f>
        <v>6.48</v>
      </c>
      <c r="C186" s="49">
        <f t="shared" si="136"/>
        <v>0</v>
      </c>
      <c r="D186" s="49">
        <f t="shared" si="136"/>
        <v>0</v>
      </c>
      <c r="E186" s="49">
        <f t="shared" si="136"/>
        <v>0</v>
      </c>
      <c r="F186" s="49">
        <f t="shared" si="136"/>
        <v>0</v>
      </c>
      <c r="G186" s="49">
        <f t="shared" si="136"/>
        <v>6.48</v>
      </c>
      <c r="H186" s="49">
        <f t="shared" si="136"/>
        <v>0</v>
      </c>
      <c r="I186" s="49">
        <f t="shared" si="136"/>
        <v>0</v>
      </c>
      <c r="J186" s="72">
        <f t="shared" si="136"/>
        <v>0</v>
      </c>
      <c r="K186" s="71">
        <f t="shared" si="125"/>
        <v>0</v>
      </c>
      <c r="L186">
        <v>0</v>
      </c>
      <c r="M186">
        <f t="shared" si="128"/>
        <v>0</v>
      </c>
    </row>
    <row r="187" ht="21.95" customHeight="1" spans="1:13">
      <c r="A187" s="51" t="s">
        <v>171</v>
      </c>
      <c r="B187" s="52">
        <v>6.48</v>
      </c>
      <c r="C187" s="53">
        <f t="shared" ref="C187:C192" si="137">IF(B187&gt;20,B187,0)</f>
        <v>0</v>
      </c>
      <c r="D187" s="53">
        <f t="shared" si="126"/>
        <v>0</v>
      </c>
      <c r="E187" s="53">
        <f t="shared" ref="E187:E192" si="138">C187+D187</f>
        <v>0</v>
      </c>
      <c r="F187" s="52"/>
      <c r="G187" s="53">
        <v>6.48</v>
      </c>
      <c r="H187" s="64">
        <f t="shared" ref="H187:H192" si="139">IF(G187&gt;20,G187,0)</f>
        <v>0</v>
      </c>
      <c r="I187">
        <f t="shared" si="127"/>
        <v>0</v>
      </c>
      <c r="J187" s="71">
        <f t="shared" ref="J187:J192" si="140">H187+I187</f>
        <v>0</v>
      </c>
      <c r="K187" s="71">
        <f t="shared" si="125"/>
        <v>0</v>
      </c>
      <c r="L187">
        <v>0</v>
      </c>
      <c r="M187">
        <f t="shared" si="128"/>
        <v>0</v>
      </c>
    </row>
    <row r="188" ht="21.95" customHeight="1" spans="1:13">
      <c r="A188" s="50" t="s">
        <v>172</v>
      </c>
      <c r="B188" s="49">
        <f t="shared" ref="B188:J188" si="141">SUM(B189)</f>
        <v>10.1</v>
      </c>
      <c r="C188" s="49">
        <f t="shared" si="141"/>
        <v>0</v>
      </c>
      <c r="D188" s="49">
        <f t="shared" si="141"/>
        <v>0</v>
      </c>
      <c r="E188" s="49">
        <f t="shared" si="141"/>
        <v>0</v>
      </c>
      <c r="F188" s="49">
        <f t="shared" si="141"/>
        <v>0</v>
      </c>
      <c r="G188" s="49">
        <f t="shared" si="141"/>
        <v>10.1</v>
      </c>
      <c r="H188" s="49">
        <f t="shared" si="141"/>
        <v>0</v>
      </c>
      <c r="I188" s="49">
        <f t="shared" si="141"/>
        <v>0</v>
      </c>
      <c r="J188" s="72">
        <f t="shared" si="141"/>
        <v>0</v>
      </c>
      <c r="K188" s="71">
        <f t="shared" si="125"/>
        <v>0</v>
      </c>
      <c r="L188">
        <v>0</v>
      </c>
      <c r="M188">
        <f t="shared" si="128"/>
        <v>0</v>
      </c>
    </row>
    <row r="189" ht="21.95" customHeight="1" spans="1:13">
      <c r="A189" s="54" t="s">
        <v>173</v>
      </c>
      <c r="B189" s="49">
        <f t="shared" ref="B189:J189" si="142">SUM(B190)</f>
        <v>10.1</v>
      </c>
      <c r="C189" s="49">
        <f t="shared" si="142"/>
        <v>0</v>
      </c>
      <c r="D189" s="49">
        <f t="shared" si="142"/>
        <v>0</v>
      </c>
      <c r="E189" s="49">
        <f t="shared" si="142"/>
        <v>0</v>
      </c>
      <c r="F189" s="49">
        <f t="shared" si="142"/>
        <v>0</v>
      </c>
      <c r="G189" s="49">
        <f t="shared" si="142"/>
        <v>10.1</v>
      </c>
      <c r="H189" s="49">
        <f t="shared" si="142"/>
        <v>0</v>
      </c>
      <c r="I189" s="49">
        <f t="shared" si="142"/>
        <v>0</v>
      </c>
      <c r="J189" s="72">
        <f t="shared" si="142"/>
        <v>0</v>
      </c>
      <c r="K189" s="71">
        <f t="shared" si="125"/>
        <v>0</v>
      </c>
      <c r="L189">
        <v>0</v>
      </c>
      <c r="M189">
        <f t="shared" si="128"/>
        <v>0</v>
      </c>
    </row>
    <row r="190" ht="21.95" customHeight="1" spans="1:13">
      <c r="A190" s="51" t="s">
        <v>174</v>
      </c>
      <c r="B190" s="52">
        <v>10.1</v>
      </c>
      <c r="C190" s="53">
        <f t="shared" si="137"/>
        <v>0</v>
      </c>
      <c r="D190" s="53">
        <f t="shared" si="126"/>
        <v>0</v>
      </c>
      <c r="E190" s="53">
        <f t="shared" si="138"/>
        <v>0</v>
      </c>
      <c r="F190" s="52"/>
      <c r="G190" s="53">
        <v>10.1</v>
      </c>
      <c r="H190" s="64">
        <f t="shared" si="139"/>
        <v>0</v>
      </c>
      <c r="I190">
        <f t="shared" si="127"/>
        <v>0</v>
      </c>
      <c r="J190" s="71">
        <f t="shared" si="140"/>
        <v>0</v>
      </c>
      <c r="K190" s="71">
        <f t="shared" si="125"/>
        <v>0</v>
      </c>
      <c r="L190">
        <v>0</v>
      </c>
      <c r="M190">
        <f t="shared" si="128"/>
        <v>0</v>
      </c>
    </row>
    <row r="191" ht="21.95" customHeight="1" spans="1:13">
      <c r="A191" s="50" t="s">
        <v>175</v>
      </c>
      <c r="B191" s="49">
        <f t="shared" ref="B191:J191" si="143">SUM(B192:B193)</f>
        <v>2199.09</v>
      </c>
      <c r="C191" s="49">
        <f t="shared" si="143"/>
        <v>2122.86</v>
      </c>
      <c r="D191" s="49">
        <f t="shared" si="143"/>
        <v>38.4952</v>
      </c>
      <c r="E191" s="49">
        <f t="shared" si="143"/>
        <v>2161.3552</v>
      </c>
      <c r="F191" s="49">
        <f t="shared" si="143"/>
        <v>307.54</v>
      </c>
      <c r="G191" s="49">
        <f t="shared" si="143"/>
        <v>1891.55</v>
      </c>
      <c r="H191" s="49">
        <f t="shared" si="143"/>
        <v>1815.32</v>
      </c>
      <c r="I191" s="49">
        <f t="shared" si="143"/>
        <v>38.4952</v>
      </c>
      <c r="J191" s="72">
        <f t="shared" si="143"/>
        <v>1853.8152</v>
      </c>
      <c r="K191" s="71">
        <f t="shared" si="125"/>
        <v>2161.3552</v>
      </c>
      <c r="L191">
        <v>2161.3552</v>
      </c>
      <c r="M191">
        <f t="shared" si="128"/>
        <v>0</v>
      </c>
    </row>
    <row r="192" ht="21.95" customHeight="1" spans="1:13">
      <c r="A192" s="61" t="s">
        <v>176</v>
      </c>
      <c r="B192" s="53">
        <v>7.67</v>
      </c>
      <c r="C192" s="53">
        <f t="shared" si="137"/>
        <v>0</v>
      </c>
      <c r="D192" s="53">
        <f t="shared" si="126"/>
        <v>0</v>
      </c>
      <c r="E192" s="53">
        <f t="shared" si="138"/>
        <v>0</v>
      </c>
      <c r="F192" s="53"/>
      <c r="G192" s="53">
        <v>7.67</v>
      </c>
      <c r="H192" s="64">
        <f t="shared" si="139"/>
        <v>0</v>
      </c>
      <c r="I192">
        <f t="shared" si="127"/>
        <v>0</v>
      </c>
      <c r="J192" s="71">
        <f t="shared" si="140"/>
        <v>0</v>
      </c>
      <c r="K192" s="71">
        <f t="shared" si="125"/>
        <v>0</v>
      </c>
      <c r="L192">
        <v>0</v>
      </c>
      <c r="M192">
        <f t="shared" si="128"/>
        <v>0</v>
      </c>
    </row>
    <row r="193" ht="21.95" customHeight="1" spans="1:13">
      <c r="A193" s="54" t="s">
        <v>177</v>
      </c>
      <c r="B193" s="49">
        <f t="shared" ref="B193:J193" si="144">SUM(B194:B207)</f>
        <v>2191.42</v>
      </c>
      <c r="C193" s="49">
        <f t="shared" si="144"/>
        <v>2122.86</v>
      </c>
      <c r="D193" s="49">
        <f t="shared" si="144"/>
        <v>38.4952</v>
      </c>
      <c r="E193" s="49">
        <f t="shared" si="144"/>
        <v>2161.3552</v>
      </c>
      <c r="F193" s="49">
        <f t="shared" si="144"/>
        <v>307.54</v>
      </c>
      <c r="G193" s="49">
        <f t="shared" si="144"/>
        <v>1883.88</v>
      </c>
      <c r="H193" s="49">
        <f t="shared" si="144"/>
        <v>1815.32</v>
      </c>
      <c r="I193" s="49">
        <f t="shared" si="144"/>
        <v>38.4952</v>
      </c>
      <c r="J193" s="72">
        <f t="shared" si="144"/>
        <v>1853.8152</v>
      </c>
      <c r="K193" s="71">
        <f t="shared" si="125"/>
        <v>2161.3552</v>
      </c>
      <c r="L193">
        <v>2161.3552</v>
      </c>
      <c r="M193">
        <f t="shared" si="128"/>
        <v>0</v>
      </c>
    </row>
    <row r="194" ht="21.95" customHeight="1" spans="1:13">
      <c r="A194" s="51" t="s">
        <v>178</v>
      </c>
      <c r="B194" s="52">
        <v>1873.76</v>
      </c>
      <c r="C194" s="53">
        <f t="shared" ref="C194:C207" si="145">IF(B194&gt;20,B194,0)</f>
        <v>1873.76</v>
      </c>
      <c r="D194" s="53">
        <f t="shared" si="126"/>
        <v>9.6238</v>
      </c>
      <c r="E194" s="53">
        <f>C194+D194</f>
        <v>1883.3838</v>
      </c>
      <c r="F194" s="52">
        <v>307.54</v>
      </c>
      <c r="G194" s="53">
        <v>1566.22</v>
      </c>
      <c r="H194" s="64">
        <f t="shared" ref="H194:H207" si="146">IF(G194&gt;20,G194,0)</f>
        <v>1566.22</v>
      </c>
      <c r="I194">
        <f t="shared" si="127"/>
        <v>9.6238</v>
      </c>
      <c r="J194" s="71">
        <f>H194+I194</f>
        <v>1575.8438</v>
      </c>
      <c r="K194" s="71">
        <f t="shared" si="125"/>
        <v>1883.3838</v>
      </c>
      <c r="L194">
        <v>1883.3838</v>
      </c>
      <c r="M194">
        <f t="shared" si="128"/>
        <v>0</v>
      </c>
    </row>
    <row r="195" ht="21.95" customHeight="1" spans="1:13">
      <c r="A195" s="51" t="s">
        <v>179</v>
      </c>
      <c r="B195" s="52">
        <v>6.48</v>
      </c>
      <c r="C195" s="53">
        <f t="shared" si="145"/>
        <v>0</v>
      </c>
      <c r="D195" s="53">
        <f t="shared" si="126"/>
        <v>0</v>
      </c>
      <c r="E195" s="53">
        <f t="shared" ref="E195:E207" si="147">C195+D195</f>
        <v>0</v>
      </c>
      <c r="F195" s="52"/>
      <c r="G195" s="53">
        <v>6.48</v>
      </c>
      <c r="H195" s="64">
        <f t="shared" si="146"/>
        <v>0</v>
      </c>
      <c r="I195">
        <f t="shared" si="127"/>
        <v>0</v>
      </c>
      <c r="J195" s="71">
        <f t="shared" ref="J195:J207" si="148">H195+I195</f>
        <v>0</v>
      </c>
      <c r="K195" s="71">
        <f t="shared" si="125"/>
        <v>0</v>
      </c>
      <c r="L195">
        <v>0</v>
      </c>
      <c r="M195">
        <f t="shared" si="128"/>
        <v>0</v>
      </c>
    </row>
    <row r="196" ht="21.95" customHeight="1" spans="1:13">
      <c r="A196" s="51" t="s">
        <v>180</v>
      </c>
      <c r="B196" s="52">
        <v>7.96</v>
      </c>
      <c r="C196" s="53">
        <f t="shared" si="145"/>
        <v>0</v>
      </c>
      <c r="D196" s="53">
        <f t="shared" si="126"/>
        <v>0</v>
      </c>
      <c r="E196" s="53">
        <f t="shared" si="147"/>
        <v>0</v>
      </c>
      <c r="F196" s="52"/>
      <c r="G196" s="53">
        <v>7.96</v>
      </c>
      <c r="H196" s="64">
        <f t="shared" si="146"/>
        <v>0</v>
      </c>
      <c r="I196">
        <f t="shared" si="127"/>
        <v>0</v>
      </c>
      <c r="J196" s="71">
        <f t="shared" si="148"/>
        <v>0</v>
      </c>
      <c r="K196" s="71">
        <f t="shared" si="125"/>
        <v>0</v>
      </c>
      <c r="L196">
        <v>0</v>
      </c>
      <c r="M196">
        <f t="shared" si="128"/>
        <v>0</v>
      </c>
    </row>
    <row r="197" ht="21.95" customHeight="1" spans="1:13">
      <c r="A197" s="51" t="s">
        <v>181</v>
      </c>
      <c r="B197" s="52">
        <v>6.48</v>
      </c>
      <c r="C197" s="53">
        <f t="shared" si="145"/>
        <v>0</v>
      </c>
      <c r="D197" s="53">
        <f t="shared" si="126"/>
        <v>0</v>
      </c>
      <c r="E197" s="53">
        <f t="shared" si="147"/>
        <v>0</v>
      </c>
      <c r="F197" s="52"/>
      <c r="G197" s="53">
        <v>6.48</v>
      </c>
      <c r="H197" s="64">
        <f t="shared" si="146"/>
        <v>0</v>
      </c>
      <c r="I197">
        <f t="shared" si="127"/>
        <v>0</v>
      </c>
      <c r="J197" s="71">
        <f t="shared" si="148"/>
        <v>0</v>
      </c>
      <c r="K197" s="71">
        <f t="shared" si="125"/>
        <v>0</v>
      </c>
      <c r="L197">
        <v>0</v>
      </c>
      <c r="M197">
        <f t="shared" si="128"/>
        <v>0</v>
      </c>
    </row>
    <row r="198" ht="21.95" customHeight="1" spans="1:13">
      <c r="A198" s="51" t="s">
        <v>182</v>
      </c>
      <c r="B198" s="52">
        <v>1.48</v>
      </c>
      <c r="C198" s="53">
        <f t="shared" si="145"/>
        <v>0</v>
      </c>
      <c r="D198" s="53">
        <f t="shared" si="126"/>
        <v>0</v>
      </c>
      <c r="E198" s="53">
        <f t="shared" si="147"/>
        <v>0</v>
      </c>
      <c r="F198" s="52"/>
      <c r="G198" s="53">
        <v>1.48</v>
      </c>
      <c r="H198" s="64">
        <f t="shared" si="146"/>
        <v>0</v>
      </c>
      <c r="I198">
        <f t="shared" si="127"/>
        <v>0</v>
      </c>
      <c r="J198" s="71">
        <f t="shared" si="148"/>
        <v>0</v>
      </c>
      <c r="K198" s="71">
        <f t="shared" si="125"/>
        <v>0</v>
      </c>
      <c r="L198">
        <v>0</v>
      </c>
      <c r="M198">
        <f t="shared" si="128"/>
        <v>0</v>
      </c>
    </row>
    <row r="199" ht="21.95" customHeight="1" spans="1:13">
      <c r="A199" s="51" t="s">
        <v>183</v>
      </c>
      <c r="B199" s="52">
        <v>32.43</v>
      </c>
      <c r="C199" s="53">
        <f t="shared" si="145"/>
        <v>32.43</v>
      </c>
      <c r="D199" s="53">
        <f t="shared" si="126"/>
        <v>9.6238</v>
      </c>
      <c r="E199" s="53">
        <f t="shared" si="147"/>
        <v>42.0538</v>
      </c>
      <c r="F199" s="52"/>
      <c r="G199" s="53">
        <v>32.43</v>
      </c>
      <c r="H199" s="64">
        <f t="shared" si="146"/>
        <v>32.43</v>
      </c>
      <c r="I199" s="40">
        <f t="shared" si="127"/>
        <v>9.6238</v>
      </c>
      <c r="J199" s="65">
        <f t="shared" si="148"/>
        <v>42.0538</v>
      </c>
      <c r="K199" s="71">
        <f t="shared" si="125"/>
        <v>42.0538</v>
      </c>
      <c r="L199">
        <v>42.0538</v>
      </c>
      <c r="M199">
        <f t="shared" si="128"/>
        <v>0</v>
      </c>
    </row>
    <row r="200" ht="21.95" customHeight="1" spans="1:13">
      <c r="A200" s="51" t="s">
        <v>184</v>
      </c>
      <c r="B200" s="52">
        <v>7.96</v>
      </c>
      <c r="C200" s="53">
        <f t="shared" si="145"/>
        <v>0</v>
      </c>
      <c r="D200" s="53">
        <f t="shared" si="126"/>
        <v>0</v>
      </c>
      <c r="E200" s="53">
        <f t="shared" si="147"/>
        <v>0</v>
      </c>
      <c r="F200" s="52"/>
      <c r="G200" s="53">
        <v>7.96</v>
      </c>
      <c r="H200" s="64">
        <f t="shared" si="146"/>
        <v>0</v>
      </c>
      <c r="I200">
        <f t="shared" si="127"/>
        <v>0</v>
      </c>
      <c r="J200" s="71">
        <f t="shared" si="148"/>
        <v>0</v>
      </c>
      <c r="K200" s="71">
        <f t="shared" si="125"/>
        <v>0</v>
      </c>
      <c r="L200">
        <v>0</v>
      </c>
      <c r="M200">
        <f t="shared" si="128"/>
        <v>0</v>
      </c>
    </row>
    <row r="201" ht="21.95" customHeight="1" spans="1:13">
      <c r="A201" s="51" t="s">
        <v>185</v>
      </c>
      <c r="B201" s="52">
        <v>5.6</v>
      </c>
      <c r="C201" s="53">
        <f t="shared" si="145"/>
        <v>0</v>
      </c>
      <c r="D201" s="53">
        <f t="shared" si="126"/>
        <v>0</v>
      </c>
      <c r="E201" s="53">
        <f t="shared" si="147"/>
        <v>0</v>
      </c>
      <c r="F201" s="52"/>
      <c r="G201" s="53">
        <v>5.6</v>
      </c>
      <c r="H201" s="64">
        <f t="shared" si="146"/>
        <v>0</v>
      </c>
      <c r="I201">
        <f t="shared" si="127"/>
        <v>0</v>
      </c>
      <c r="J201" s="71">
        <f t="shared" si="148"/>
        <v>0</v>
      </c>
      <c r="K201" s="71">
        <f t="shared" si="125"/>
        <v>0</v>
      </c>
      <c r="L201">
        <v>0</v>
      </c>
      <c r="M201">
        <f t="shared" si="128"/>
        <v>0</v>
      </c>
    </row>
    <row r="202" ht="21.95" customHeight="1" spans="1:13">
      <c r="A202" s="51" t="s">
        <v>186</v>
      </c>
      <c r="B202" s="52">
        <v>7.96</v>
      </c>
      <c r="C202" s="53">
        <f t="shared" si="145"/>
        <v>0</v>
      </c>
      <c r="D202" s="53">
        <f t="shared" si="126"/>
        <v>0</v>
      </c>
      <c r="E202" s="53">
        <f t="shared" si="147"/>
        <v>0</v>
      </c>
      <c r="F202" s="52"/>
      <c r="G202" s="53">
        <v>7.96</v>
      </c>
      <c r="H202" s="64">
        <f t="shared" si="146"/>
        <v>0</v>
      </c>
      <c r="I202">
        <f t="shared" si="127"/>
        <v>0</v>
      </c>
      <c r="J202" s="71">
        <f t="shared" si="148"/>
        <v>0</v>
      </c>
      <c r="K202" s="71">
        <f t="shared" si="125"/>
        <v>0</v>
      </c>
      <c r="L202">
        <v>0</v>
      </c>
      <c r="M202">
        <f t="shared" si="128"/>
        <v>0</v>
      </c>
    </row>
    <row r="203" ht="21.95" customHeight="1" spans="1:13">
      <c r="A203" s="51" t="s">
        <v>187</v>
      </c>
      <c r="B203" s="52">
        <v>25.19</v>
      </c>
      <c r="C203" s="53">
        <f t="shared" si="145"/>
        <v>25.19</v>
      </c>
      <c r="D203" s="53">
        <f t="shared" si="126"/>
        <v>9.6238</v>
      </c>
      <c r="E203" s="53">
        <f t="shared" si="147"/>
        <v>34.8138</v>
      </c>
      <c r="F203" s="52"/>
      <c r="G203" s="53">
        <v>25.19</v>
      </c>
      <c r="H203" s="64">
        <f t="shared" si="146"/>
        <v>25.19</v>
      </c>
      <c r="I203" s="40">
        <f t="shared" si="127"/>
        <v>9.6238</v>
      </c>
      <c r="J203" s="65">
        <f t="shared" si="148"/>
        <v>34.8138</v>
      </c>
      <c r="K203" s="71">
        <f t="shared" si="125"/>
        <v>34.8138</v>
      </c>
      <c r="L203">
        <v>34.8138</v>
      </c>
      <c r="M203">
        <f t="shared" si="128"/>
        <v>0</v>
      </c>
    </row>
    <row r="204" ht="21.95" customHeight="1" spans="1:13">
      <c r="A204" s="51" t="s">
        <v>188</v>
      </c>
      <c r="B204" s="52">
        <v>8.13</v>
      </c>
      <c r="C204" s="53">
        <f t="shared" si="145"/>
        <v>0</v>
      </c>
      <c r="D204" s="53">
        <f t="shared" si="126"/>
        <v>0</v>
      </c>
      <c r="E204" s="53">
        <f t="shared" si="147"/>
        <v>0</v>
      </c>
      <c r="F204" s="52"/>
      <c r="G204" s="53">
        <v>8.13</v>
      </c>
      <c r="H204" s="64">
        <f t="shared" si="146"/>
        <v>0</v>
      </c>
      <c r="I204">
        <f t="shared" si="127"/>
        <v>0</v>
      </c>
      <c r="J204" s="71">
        <f t="shared" si="148"/>
        <v>0</v>
      </c>
      <c r="K204" s="71">
        <f t="shared" si="125"/>
        <v>0</v>
      </c>
      <c r="L204">
        <v>0</v>
      </c>
      <c r="M204">
        <f t="shared" si="128"/>
        <v>0</v>
      </c>
    </row>
    <row r="205" ht="21.95" customHeight="1" spans="1:13">
      <c r="A205" s="51" t="s">
        <v>189</v>
      </c>
      <c r="B205" s="52">
        <v>7.96</v>
      </c>
      <c r="C205" s="53">
        <f t="shared" si="145"/>
        <v>0</v>
      </c>
      <c r="D205" s="53">
        <f t="shared" si="126"/>
        <v>0</v>
      </c>
      <c r="E205" s="53">
        <f t="shared" si="147"/>
        <v>0</v>
      </c>
      <c r="F205" s="52"/>
      <c r="G205" s="53">
        <v>7.96</v>
      </c>
      <c r="H205" s="64">
        <f t="shared" si="146"/>
        <v>0</v>
      </c>
      <c r="I205">
        <f t="shared" si="127"/>
        <v>0</v>
      </c>
      <c r="J205" s="71">
        <f t="shared" si="148"/>
        <v>0</v>
      </c>
      <c r="K205" s="71">
        <f t="shared" si="125"/>
        <v>0</v>
      </c>
      <c r="L205">
        <v>0</v>
      </c>
      <c r="M205">
        <f t="shared" si="128"/>
        <v>0</v>
      </c>
    </row>
    <row r="206" ht="21.95" customHeight="1" spans="1:13">
      <c r="A206" s="51" t="s">
        <v>190</v>
      </c>
      <c r="B206" s="52">
        <v>8.55</v>
      </c>
      <c r="C206" s="53">
        <f t="shared" si="145"/>
        <v>0</v>
      </c>
      <c r="D206" s="53">
        <f t="shared" si="126"/>
        <v>0</v>
      </c>
      <c r="E206" s="53">
        <f t="shared" si="147"/>
        <v>0</v>
      </c>
      <c r="F206" s="52"/>
      <c r="G206" s="53">
        <v>8.55</v>
      </c>
      <c r="H206" s="64">
        <f t="shared" si="146"/>
        <v>0</v>
      </c>
      <c r="I206">
        <f t="shared" si="127"/>
        <v>0</v>
      </c>
      <c r="J206" s="71">
        <f t="shared" si="148"/>
        <v>0</v>
      </c>
      <c r="K206" s="71">
        <f t="shared" si="125"/>
        <v>0</v>
      </c>
      <c r="L206">
        <v>0</v>
      </c>
      <c r="M206">
        <f t="shared" si="128"/>
        <v>0</v>
      </c>
    </row>
    <row r="207" ht="21.95" customHeight="1" spans="1:13">
      <c r="A207" s="51" t="s">
        <v>191</v>
      </c>
      <c r="B207" s="52">
        <v>191.48</v>
      </c>
      <c r="C207" s="53">
        <f t="shared" si="145"/>
        <v>191.48</v>
      </c>
      <c r="D207" s="53">
        <f t="shared" si="126"/>
        <v>9.6238</v>
      </c>
      <c r="E207" s="53">
        <f t="shared" si="147"/>
        <v>201.1038</v>
      </c>
      <c r="F207" s="52"/>
      <c r="G207" s="53">
        <v>191.48</v>
      </c>
      <c r="H207" s="64">
        <f t="shared" si="146"/>
        <v>191.48</v>
      </c>
      <c r="I207" s="40">
        <f t="shared" si="127"/>
        <v>9.6238</v>
      </c>
      <c r="J207" s="65">
        <f t="shared" si="148"/>
        <v>201.1038</v>
      </c>
      <c r="K207" s="71">
        <f t="shared" si="125"/>
        <v>201.1038</v>
      </c>
      <c r="L207">
        <v>201.1038</v>
      </c>
      <c r="M207">
        <f t="shared" si="128"/>
        <v>0</v>
      </c>
    </row>
    <row r="209" spans="1:7">
      <c r="A209" s="62" t="s">
        <v>200</v>
      </c>
      <c r="B209" s="62"/>
      <c r="C209" s="62"/>
      <c r="D209" s="62"/>
      <c r="E209" s="62"/>
      <c r="F209" s="62"/>
      <c r="G209" s="62"/>
    </row>
    <row r="210" spans="1:7">
      <c r="A210" s="62"/>
      <c r="B210" s="62"/>
      <c r="C210" s="62"/>
      <c r="D210" s="62"/>
      <c r="E210" s="62"/>
      <c r="F210" s="62"/>
      <c r="G210" s="62"/>
    </row>
    <row r="212" spans="1:6">
      <c r="A212" s="63" t="s">
        <v>193</v>
      </c>
      <c r="B212" s="63"/>
      <c r="C212" s="63"/>
      <c r="D212" s="63"/>
      <c r="E212" s="63"/>
      <c r="F212" s="63"/>
    </row>
    <row r="213" spans="1:6">
      <c r="A213" s="63" t="s">
        <v>195</v>
      </c>
      <c r="B213" s="63"/>
      <c r="C213" s="63"/>
      <c r="D213" s="63"/>
      <c r="E213" s="63"/>
      <c r="F213" s="63"/>
    </row>
    <row r="214" spans="1:6">
      <c r="A214" s="62" t="s">
        <v>201</v>
      </c>
      <c r="B214" s="62"/>
      <c r="C214" s="62"/>
      <c r="D214" s="62"/>
      <c r="E214" s="62"/>
      <c r="F214" s="62"/>
    </row>
    <row r="215" spans="1:6">
      <c r="A215" s="62"/>
      <c r="B215" s="62"/>
      <c r="C215" s="62"/>
      <c r="D215" s="62"/>
      <c r="E215" s="62"/>
      <c r="F215" s="62"/>
    </row>
  </sheetData>
  <autoFilter ref="A9:O207">
    <extLst/>
  </autoFilter>
  <mergeCells count="8">
    <mergeCell ref="A2:G2"/>
    <mergeCell ref="B4:G4"/>
    <mergeCell ref="A212:F212"/>
    <mergeCell ref="A213:F213"/>
    <mergeCell ref="A214:F214"/>
    <mergeCell ref="A215:F215"/>
    <mergeCell ref="A4:A5"/>
    <mergeCell ref="A209:G210"/>
  </mergeCells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6"/>
  <sheetViews>
    <sheetView view="pageBreakPreview" zoomScaleNormal="100" zoomScaleSheetLayoutView="100" workbookViewId="0">
      <selection activeCell="H16" sqref="H16"/>
    </sheetView>
  </sheetViews>
  <sheetFormatPr defaultColWidth="9" defaultRowHeight="13.5"/>
  <cols>
    <col min="1" max="1" width="21.875" customWidth="1"/>
    <col min="2" max="3" width="21.875" hidden="1" customWidth="1"/>
    <col min="4" max="4" width="26" hidden="1" customWidth="1"/>
    <col min="5" max="5" width="26" customWidth="1"/>
    <col min="6" max="6" width="21.875" customWidth="1"/>
    <col min="7" max="7" width="21.875" hidden="1" customWidth="1"/>
    <col min="8" max="9" width="21.875" customWidth="1"/>
    <col min="10" max="10" width="12.625"/>
    <col min="12" max="13" width="16.25" customWidth="1"/>
  </cols>
  <sheetData>
    <row r="1" ht="18.75" spans="1:1">
      <c r="A1" s="32" t="s">
        <v>0</v>
      </c>
    </row>
    <row r="2" ht="30" customHeight="1" spans="1:9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ht="21.95" customHeight="1" spans="1:9">
      <c r="A3" s="47"/>
      <c r="B3" s="47"/>
      <c r="C3" s="47"/>
      <c r="D3" s="47"/>
      <c r="E3" s="47"/>
      <c r="F3" s="47"/>
      <c r="G3" s="32" t="s">
        <v>2</v>
      </c>
      <c r="H3" s="32" t="s">
        <v>2</v>
      </c>
      <c r="I3" s="32"/>
    </row>
    <row r="4" ht="23.1" customHeight="1" spans="1:9">
      <c r="A4" s="34" t="s">
        <v>3</v>
      </c>
      <c r="B4" s="34" t="s">
        <v>4</v>
      </c>
      <c r="C4" s="34"/>
      <c r="D4" s="34"/>
      <c r="E4" s="34"/>
      <c r="F4" s="34"/>
      <c r="G4" s="34"/>
      <c r="H4" s="34"/>
      <c r="I4" s="55"/>
    </row>
    <row r="5" ht="23.1" customHeight="1" spans="1:9">
      <c r="A5" s="34"/>
      <c r="B5" s="34" t="s">
        <v>5</v>
      </c>
      <c r="C5" s="34" t="s">
        <v>194</v>
      </c>
      <c r="D5" s="34" t="s">
        <v>196</v>
      </c>
      <c r="E5" s="34" t="s">
        <v>197</v>
      </c>
      <c r="F5" s="34" t="s">
        <v>6</v>
      </c>
      <c r="G5" s="34" t="s">
        <v>7</v>
      </c>
      <c r="H5" s="34" t="s">
        <v>7</v>
      </c>
      <c r="I5" s="55"/>
    </row>
    <row r="6" ht="21.95" customHeight="1" spans="1:10">
      <c r="A6" s="48" t="s">
        <v>8</v>
      </c>
      <c r="B6" s="49">
        <f t="shared" ref="B6:H6" si="0">B7+B8</f>
        <v>20000</v>
      </c>
      <c r="C6" s="49">
        <f t="shared" si="0"/>
        <v>19264.24</v>
      </c>
      <c r="D6" s="49">
        <f t="shared" si="0"/>
        <v>737.2</v>
      </c>
      <c r="E6" s="49">
        <f t="shared" si="0"/>
        <v>20000</v>
      </c>
      <c r="F6" s="49">
        <f t="shared" si="0"/>
        <v>4000</v>
      </c>
      <c r="G6" s="49">
        <f t="shared" si="0"/>
        <v>16000</v>
      </c>
      <c r="H6" s="49">
        <f t="shared" si="0"/>
        <v>16000</v>
      </c>
      <c r="I6" s="56"/>
      <c r="J6">
        <f>B6-C6</f>
        <v>735.759999999998</v>
      </c>
    </row>
    <row r="7" ht="21.95" customHeight="1" spans="1:10">
      <c r="A7" s="48" t="s">
        <v>9</v>
      </c>
      <c r="B7" s="49">
        <f t="shared" ref="B7:H7" si="1">B10+B28+B38+B45+B55+B62+B72+B82+B90+B98+B111+B123+B137+B146+B155+B161+B170+B178+B192</f>
        <v>5769.82</v>
      </c>
      <c r="C7" s="49">
        <f t="shared" si="1"/>
        <v>5703.67</v>
      </c>
      <c r="D7" s="49">
        <f t="shared" si="1"/>
        <v>135.8</v>
      </c>
      <c r="E7" s="49">
        <f t="shared" si="1"/>
        <v>5839.47</v>
      </c>
      <c r="F7" s="49">
        <f t="shared" si="1"/>
        <v>1271.68</v>
      </c>
      <c r="G7" s="49">
        <f t="shared" si="1"/>
        <v>4498.14</v>
      </c>
      <c r="H7" s="49">
        <f t="shared" si="1"/>
        <v>4567.79</v>
      </c>
      <c r="I7" s="56"/>
      <c r="J7">
        <f>B7/B6</f>
        <v>0.288491</v>
      </c>
    </row>
    <row r="8" ht="21.95" customHeight="1" spans="1:10">
      <c r="A8" s="48" t="s">
        <v>10</v>
      </c>
      <c r="B8" s="49">
        <f t="shared" ref="B8:H8" si="2">B11+B29+B39+B46+B56+B63+B73+B83+B91+B99+B112+B124+B138+B147+B156+B162+B171+B179+B186+B189+B193</f>
        <v>14230.18</v>
      </c>
      <c r="C8" s="49">
        <f t="shared" si="2"/>
        <v>13560.57</v>
      </c>
      <c r="D8" s="49">
        <f t="shared" si="2"/>
        <v>601.4</v>
      </c>
      <c r="E8" s="49">
        <f t="shared" si="2"/>
        <v>14160.53</v>
      </c>
      <c r="F8" s="49">
        <f t="shared" si="2"/>
        <v>2728.32</v>
      </c>
      <c r="G8" s="49">
        <f t="shared" si="2"/>
        <v>11501.86</v>
      </c>
      <c r="H8" s="49">
        <f t="shared" si="2"/>
        <v>11432.21</v>
      </c>
      <c r="I8" s="56"/>
      <c r="J8">
        <f>B8/B6</f>
        <v>0.711509</v>
      </c>
    </row>
    <row r="9" ht="21.95" customHeight="1" spans="1:10">
      <c r="A9" s="50" t="s">
        <v>11</v>
      </c>
      <c r="B9" s="49">
        <f t="shared" ref="B9:H9" si="3">SUM(B10:B11)</f>
        <v>847.89</v>
      </c>
      <c r="C9" s="49">
        <f t="shared" si="3"/>
        <v>785.64</v>
      </c>
      <c r="D9" s="49">
        <f t="shared" si="3"/>
        <v>58.2</v>
      </c>
      <c r="E9" s="49">
        <f t="shared" si="3"/>
        <v>843.84</v>
      </c>
      <c r="F9" s="49">
        <f t="shared" si="3"/>
        <v>297.81</v>
      </c>
      <c r="G9" s="49">
        <f t="shared" si="3"/>
        <v>550.08</v>
      </c>
      <c r="H9" s="49">
        <f t="shared" si="3"/>
        <v>546.03</v>
      </c>
      <c r="I9" s="56"/>
      <c r="J9">
        <f>20000-E6</f>
        <v>0</v>
      </c>
    </row>
    <row r="10" ht="21.95" customHeight="1" spans="1:11">
      <c r="A10" s="51" t="s">
        <v>12</v>
      </c>
      <c r="B10" s="52">
        <v>9.44</v>
      </c>
      <c r="C10" s="53">
        <f t="shared" ref="C10:C26" si="4">IF(B10&gt;20,B10,0)</f>
        <v>0</v>
      </c>
      <c r="D10" s="53">
        <f t="shared" ref="D10:D26" si="5">IF(C10&gt;20,9.7,0)</f>
        <v>0</v>
      </c>
      <c r="E10" s="53">
        <f t="shared" ref="E10:E26" si="6">C10+D10</f>
        <v>0</v>
      </c>
      <c r="F10" s="52"/>
      <c r="G10" s="53">
        <v>9.44</v>
      </c>
      <c r="H10" s="53">
        <f>IF(C10&gt;20,G10+9.7,0)</f>
        <v>0</v>
      </c>
      <c r="I10" s="57">
        <f>H10+F10</f>
        <v>0</v>
      </c>
      <c r="J10">
        <v>0</v>
      </c>
      <c r="K10">
        <f>I10-J10</f>
        <v>0</v>
      </c>
    </row>
    <row r="11" ht="21.95" customHeight="1" spans="1:11">
      <c r="A11" s="54" t="s">
        <v>13</v>
      </c>
      <c r="B11" s="49">
        <f t="shared" ref="B11:H11" si="7">SUM(B12:B26)</f>
        <v>838.45</v>
      </c>
      <c r="C11" s="49">
        <f t="shared" si="7"/>
        <v>785.64</v>
      </c>
      <c r="D11" s="49">
        <f t="shared" si="7"/>
        <v>58.2</v>
      </c>
      <c r="E11" s="49">
        <f t="shared" si="7"/>
        <v>843.84</v>
      </c>
      <c r="F11" s="49">
        <f t="shared" si="7"/>
        <v>297.81</v>
      </c>
      <c r="G11" s="49">
        <f t="shared" si="7"/>
        <v>540.64</v>
      </c>
      <c r="H11" s="49">
        <f t="shared" si="7"/>
        <v>546.03</v>
      </c>
      <c r="I11" s="57">
        <f t="shared" ref="I11:I42" si="8">H11+F11</f>
        <v>843.84</v>
      </c>
      <c r="J11">
        <v>843.84</v>
      </c>
      <c r="K11">
        <f t="shared" ref="K11:K42" si="9">I11-J11</f>
        <v>0</v>
      </c>
    </row>
    <row r="12" ht="21.95" customHeight="1" spans="1:11">
      <c r="A12" s="51" t="s">
        <v>14</v>
      </c>
      <c r="B12" s="52">
        <v>1.19</v>
      </c>
      <c r="C12" s="53">
        <f t="shared" si="4"/>
        <v>0</v>
      </c>
      <c r="D12" s="53">
        <f t="shared" si="5"/>
        <v>0</v>
      </c>
      <c r="E12" s="53">
        <f t="shared" si="6"/>
        <v>0</v>
      </c>
      <c r="F12" s="52"/>
      <c r="G12" s="53">
        <v>1.19</v>
      </c>
      <c r="H12" s="53">
        <f>IF(C12&gt;20,G12+9.7,0)</f>
        <v>0</v>
      </c>
      <c r="I12" s="57">
        <f t="shared" si="8"/>
        <v>0</v>
      </c>
      <c r="J12">
        <v>0</v>
      </c>
      <c r="K12">
        <f t="shared" si="9"/>
        <v>0</v>
      </c>
    </row>
    <row r="13" ht="21.95" customHeight="1" spans="1:11">
      <c r="A13" s="51" t="s">
        <v>15</v>
      </c>
      <c r="B13" s="52">
        <v>9.44</v>
      </c>
      <c r="C13" s="53">
        <f t="shared" si="4"/>
        <v>0</v>
      </c>
      <c r="D13" s="53">
        <f t="shared" si="5"/>
        <v>0</v>
      </c>
      <c r="E13" s="53">
        <f t="shared" si="6"/>
        <v>0</v>
      </c>
      <c r="F13" s="52"/>
      <c r="G13" s="53">
        <v>9.44</v>
      </c>
      <c r="H13" s="53">
        <f t="shared" ref="H13:H42" si="10">IF(C13&gt;20,G13+9.7,0)</f>
        <v>0</v>
      </c>
      <c r="I13" s="57">
        <f t="shared" si="8"/>
        <v>0</v>
      </c>
      <c r="J13">
        <v>0</v>
      </c>
      <c r="K13">
        <f t="shared" si="9"/>
        <v>0</v>
      </c>
    </row>
    <row r="14" ht="21.95" customHeight="1" spans="1:11">
      <c r="A14" s="51" t="s">
        <v>16</v>
      </c>
      <c r="B14" s="52">
        <v>6.48</v>
      </c>
      <c r="C14" s="53">
        <f t="shared" si="4"/>
        <v>0</v>
      </c>
      <c r="D14" s="53">
        <f t="shared" si="5"/>
        <v>0</v>
      </c>
      <c r="E14" s="53">
        <f t="shared" si="6"/>
        <v>0</v>
      </c>
      <c r="F14" s="52"/>
      <c r="G14" s="53">
        <v>6.48</v>
      </c>
      <c r="H14" s="53">
        <f t="shared" si="10"/>
        <v>0</v>
      </c>
      <c r="I14" s="57">
        <f t="shared" si="8"/>
        <v>0</v>
      </c>
      <c r="J14">
        <v>0</v>
      </c>
      <c r="K14">
        <f t="shared" si="9"/>
        <v>0</v>
      </c>
    </row>
    <row r="15" ht="21.95" customHeight="1" spans="1:11">
      <c r="A15" s="51" t="s">
        <v>17</v>
      </c>
      <c r="B15" s="52">
        <v>5.03</v>
      </c>
      <c r="C15" s="53">
        <f t="shared" si="4"/>
        <v>0</v>
      </c>
      <c r="D15" s="53">
        <f t="shared" si="5"/>
        <v>0</v>
      </c>
      <c r="E15" s="53">
        <f t="shared" si="6"/>
        <v>0</v>
      </c>
      <c r="F15" s="52"/>
      <c r="G15" s="53">
        <v>5.03</v>
      </c>
      <c r="H15" s="53">
        <f t="shared" si="10"/>
        <v>0</v>
      </c>
      <c r="I15" s="57">
        <f t="shared" si="8"/>
        <v>0</v>
      </c>
      <c r="J15">
        <v>0</v>
      </c>
      <c r="K15">
        <f t="shared" si="9"/>
        <v>0</v>
      </c>
    </row>
    <row r="16" ht="21.95" customHeight="1" spans="1:11">
      <c r="A16" s="51" t="s">
        <v>18</v>
      </c>
      <c r="B16" s="52">
        <v>22.64</v>
      </c>
      <c r="C16" s="53">
        <f t="shared" si="4"/>
        <v>22.64</v>
      </c>
      <c r="D16" s="53">
        <f t="shared" si="5"/>
        <v>9.7</v>
      </c>
      <c r="E16" s="53">
        <f t="shared" si="6"/>
        <v>32.34</v>
      </c>
      <c r="F16" s="52"/>
      <c r="G16" s="53">
        <v>22.64</v>
      </c>
      <c r="H16" s="53">
        <f t="shared" si="10"/>
        <v>32.34</v>
      </c>
      <c r="I16" s="57">
        <f t="shared" si="8"/>
        <v>32.34</v>
      </c>
      <c r="J16">
        <v>32.34</v>
      </c>
      <c r="K16">
        <f t="shared" si="9"/>
        <v>0</v>
      </c>
    </row>
    <row r="17" ht="21.95" customHeight="1" spans="1:11">
      <c r="A17" s="51" t="s">
        <v>19</v>
      </c>
      <c r="B17" s="52">
        <v>5.6</v>
      </c>
      <c r="C17" s="53">
        <f t="shared" si="4"/>
        <v>0</v>
      </c>
      <c r="D17" s="53">
        <f t="shared" si="5"/>
        <v>0</v>
      </c>
      <c r="E17" s="53">
        <f t="shared" si="6"/>
        <v>0</v>
      </c>
      <c r="F17" s="52"/>
      <c r="G17" s="53">
        <v>5.6</v>
      </c>
      <c r="H17" s="53">
        <f t="shared" si="10"/>
        <v>0</v>
      </c>
      <c r="I17" s="57">
        <f t="shared" si="8"/>
        <v>0</v>
      </c>
      <c r="J17">
        <v>0</v>
      </c>
      <c r="K17">
        <f t="shared" si="9"/>
        <v>0</v>
      </c>
    </row>
    <row r="18" ht="21.95" customHeight="1" spans="1:11">
      <c r="A18" s="51" t="s">
        <v>20</v>
      </c>
      <c r="B18" s="52">
        <v>38.2</v>
      </c>
      <c r="C18" s="53">
        <f t="shared" si="4"/>
        <v>38.2</v>
      </c>
      <c r="D18" s="53">
        <f t="shared" si="5"/>
        <v>9.7</v>
      </c>
      <c r="E18" s="53">
        <f t="shared" si="6"/>
        <v>47.9</v>
      </c>
      <c r="F18" s="52"/>
      <c r="G18" s="53">
        <v>38.2</v>
      </c>
      <c r="H18" s="53">
        <f t="shared" si="10"/>
        <v>47.9</v>
      </c>
      <c r="I18" s="57">
        <f t="shared" si="8"/>
        <v>47.9</v>
      </c>
      <c r="J18">
        <v>47.9</v>
      </c>
      <c r="K18">
        <f t="shared" si="9"/>
        <v>0</v>
      </c>
    </row>
    <row r="19" ht="21.95" customHeight="1" spans="1:11">
      <c r="A19" s="51" t="s">
        <v>21</v>
      </c>
      <c r="B19" s="52">
        <v>330.13</v>
      </c>
      <c r="C19" s="53">
        <f t="shared" si="4"/>
        <v>330.13</v>
      </c>
      <c r="D19" s="53">
        <f t="shared" si="5"/>
        <v>9.7</v>
      </c>
      <c r="E19" s="53">
        <f t="shared" si="6"/>
        <v>339.83</v>
      </c>
      <c r="F19" s="52"/>
      <c r="G19" s="53">
        <v>330.13</v>
      </c>
      <c r="H19" s="53">
        <f t="shared" si="10"/>
        <v>339.83</v>
      </c>
      <c r="I19" s="57">
        <f t="shared" si="8"/>
        <v>339.83</v>
      </c>
      <c r="J19">
        <v>339.83</v>
      </c>
      <c r="K19">
        <f t="shared" si="9"/>
        <v>0</v>
      </c>
    </row>
    <row r="20" ht="21.95" customHeight="1" spans="1:11">
      <c r="A20" s="51" t="s">
        <v>22</v>
      </c>
      <c r="B20" s="52">
        <v>1.19</v>
      </c>
      <c r="C20" s="53">
        <f t="shared" si="4"/>
        <v>0</v>
      </c>
      <c r="D20" s="53">
        <f t="shared" si="5"/>
        <v>0</v>
      </c>
      <c r="E20" s="53">
        <f t="shared" si="6"/>
        <v>0</v>
      </c>
      <c r="F20" s="52"/>
      <c r="G20" s="53">
        <v>1.19</v>
      </c>
      <c r="H20" s="53">
        <f t="shared" si="10"/>
        <v>0</v>
      </c>
      <c r="I20" s="57">
        <f t="shared" si="8"/>
        <v>0</v>
      </c>
      <c r="J20">
        <v>0</v>
      </c>
      <c r="K20">
        <f t="shared" si="9"/>
        <v>0</v>
      </c>
    </row>
    <row r="21" ht="21.95" customHeight="1" spans="1:11">
      <c r="A21" s="51" t="s">
        <v>23</v>
      </c>
      <c r="B21" s="52">
        <v>21.66</v>
      </c>
      <c r="C21" s="53">
        <f t="shared" si="4"/>
        <v>21.66</v>
      </c>
      <c r="D21" s="53">
        <f t="shared" si="5"/>
        <v>9.7</v>
      </c>
      <c r="E21" s="53">
        <f t="shared" si="6"/>
        <v>31.36</v>
      </c>
      <c r="F21" s="52"/>
      <c r="G21" s="53">
        <v>21.66</v>
      </c>
      <c r="H21" s="53">
        <f t="shared" si="10"/>
        <v>31.36</v>
      </c>
      <c r="I21" s="57">
        <f t="shared" si="8"/>
        <v>31.36</v>
      </c>
      <c r="J21">
        <v>31.36</v>
      </c>
      <c r="K21">
        <f t="shared" si="9"/>
        <v>0</v>
      </c>
    </row>
    <row r="22" ht="21.95" customHeight="1" spans="1:11">
      <c r="A22" s="51" t="s">
        <v>24</v>
      </c>
      <c r="B22" s="52">
        <v>6.48</v>
      </c>
      <c r="C22" s="53">
        <f t="shared" si="4"/>
        <v>0</v>
      </c>
      <c r="D22" s="53">
        <f t="shared" si="5"/>
        <v>0</v>
      </c>
      <c r="E22" s="53">
        <f t="shared" si="6"/>
        <v>0</v>
      </c>
      <c r="F22" s="52"/>
      <c r="G22" s="53">
        <v>6.48</v>
      </c>
      <c r="H22" s="53">
        <f t="shared" si="10"/>
        <v>0</v>
      </c>
      <c r="I22" s="57">
        <f t="shared" si="8"/>
        <v>0</v>
      </c>
      <c r="J22">
        <v>0</v>
      </c>
      <c r="K22">
        <f t="shared" si="9"/>
        <v>0</v>
      </c>
    </row>
    <row r="23" ht="21.95" customHeight="1" spans="1:11">
      <c r="A23" s="51" t="s">
        <v>25</v>
      </c>
      <c r="B23" s="52">
        <v>6.48</v>
      </c>
      <c r="C23" s="53">
        <f t="shared" si="4"/>
        <v>0</v>
      </c>
      <c r="D23" s="53">
        <f t="shared" si="5"/>
        <v>0</v>
      </c>
      <c r="E23" s="53">
        <f t="shared" si="6"/>
        <v>0</v>
      </c>
      <c r="F23" s="52"/>
      <c r="G23" s="53">
        <v>6.48</v>
      </c>
      <c r="H23" s="53">
        <f t="shared" si="10"/>
        <v>0</v>
      </c>
      <c r="I23" s="57">
        <f t="shared" si="8"/>
        <v>0</v>
      </c>
      <c r="J23">
        <v>0</v>
      </c>
      <c r="K23">
        <f t="shared" si="9"/>
        <v>0</v>
      </c>
    </row>
    <row r="24" ht="21.95" customHeight="1" spans="1:11">
      <c r="A24" s="51" t="s">
        <v>26</v>
      </c>
      <c r="B24" s="52">
        <v>10.92</v>
      </c>
      <c r="C24" s="53">
        <f t="shared" si="4"/>
        <v>0</v>
      </c>
      <c r="D24" s="53">
        <f t="shared" si="5"/>
        <v>0</v>
      </c>
      <c r="E24" s="53">
        <f t="shared" si="6"/>
        <v>0</v>
      </c>
      <c r="F24" s="52"/>
      <c r="G24" s="53">
        <v>10.92</v>
      </c>
      <c r="H24" s="53">
        <f t="shared" si="10"/>
        <v>0</v>
      </c>
      <c r="I24" s="57">
        <f t="shared" si="8"/>
        <v>0</v>
      </c>
      <c r="J24">
        <v>0</v>
      </c>
      <c r="K24">
        <f t="shared" si="9"/>
        <v>0</v>
      </c>
    </row>
    <row r="25" ht="21.95" customHeight="1" spans="1:11">
      <c r="A25" s="51" t="s">
        <v>27</v>
      </c>
      <c r="B25" s="52">
        <v>343.14</v>
      </c>
      <c r="C25" s="53">
        <f t="shared" si="4"/>
        <v>343.14</v>
      </c>
      <c r="D25" s="53">
        <f t="shared" si="5"/>
        <v>9.7</v>
      </c>
      <c r="E25" s="53">
        <f t="shared" si="6"/>
        <v>352.84</v>
      </c>
      <c r="F25" s="52">
        <v>297.81</v>
      </c>
      <c r="G25" s="53">
        <v>45.33</v>
      </c>
      <c r="H25" s="53">
        <f t="shared" si="10"/>
        <v>55.03</v>
      </c>
      <c r="I25" s="57">
        <f t="shared" si="8"/>
        <v>352.84</v>
      </c>
      <c r="J25">
        <v>352.84</v>
      </c>
      <c r="K25">
        <f t="shared" si="9"/>
        <v>0</v>
      </c>
    </row>
    <row r="26" ht="21.95" customHeight="1" spans="1:11">
      <c r="A26" s="51" t="s">
        <v>28</v>
      </c>
      <c r="B26" s="52">
        <v>29.87</v>
      </c>
      <c r="C26" s="53">
        <f t="shared" si="4"/>
        <v>29.87</v>
      </c>
      <c r="D26" s="53">
        <f t="shared" si="5"/>
        <v>9.7</v>
      </c>
      <c r="E26" s="53">
        <f t="shared" si="6"/>
        <v>39.57</v>
      </c>
      <c r="F26" s="52"/>
      <c r="G26" s="53">
        <v>29.87</v>
      </c>
      <c r="H26" s="53">
        <f t="shared" si="10"/>
        <v>39.57</v>
      </c>
      <c r="I26" s="57">
        <f t="shared" si="8"/>
        <v>39.57</v>
      </c>
      <c r="J26">
        <v>39.57</v>
      </c>
      <c r="K26">
        <f t="shared" si="9"/>
        <v>0</v>
      </c>
    </row>
    <row r="27" ht="21.95" customHeight="1" spans="1:11">
      <c r="A27" s="50" t="s">
        <v>29</v>
      </c>
      <c r="B27" s="49">
        <f t="shared" ref="B27:H27" si="11">SUM(B28:B29)</f>
        <v>409.02</v>
      </c>
      <c r="C27" s="49">
        <f t="shared" si="11"/>
        <v>365.64</v>
      </c>
      <c r="D27" s="49">
        <f t="shared" si="11"/>
        <v>48.5</v>
      </c>
      <c r="E27" s="49">
        <f t="shared" si="11"/>
        <v>414.14</v>
      </c>
      <c r="F27" s="49">
        <f t="shared" si="11"/>
        <v>27.39</v>
      </c>
      <c r="G27" s="49">
        <f t="shared" si="11"/>
        <v>381.63</v>
      </c>
      <c r="H27" s="49">
        <f t="shared" si="11"/>
        <v>386.75</v>
      </c>
      <c r="I27" s="57">
        <f t="shared" si="8"/>
        <v>414.14</v>
      </c>
      <c r="J27">
        <v>414.14</v>
      </c>
      <c r="K27">
        <f t="shared" si="9"/>
        <v>0</v>
      </c>
    </row>
    <row r="28" ht="21.95" customHeight="1" spans="1:11">
      <c r="A28" s="51" t="s">
        <v>12</v>
      </c>
      <c r="B28" s="52">
        <v>25.73</v>
      </c>
      <c r="C28" s="53">
        <f t="shared" ref="C28:C36" si="12">IF(B28&gt;20,B28,0)</f>
        <v>25.73</v>
      </c>
      <c r="D28" s="53">
        <f t="shared" ref="D28:D36" si="13">IF(C28&gt;20,9.7,0)</f>
        <v>9.7</v>
      </c>
      <c r="E28" s="53">
        <f t="shared" ref="E28:E36" si="14">C28+D28</f>
        <v>35.43</v>
      </c>
      <c r="F28" s="52"/>
      <c r="G28" s="53">
        <v>25.73</v>
      </c>
      <c r="H28" s="53">
        <f t="shared" si="10"/>
        <v>35.43</v>
      </c>
      <c r="I28" s="57">
        <f t="shared" si="8"/>
        <v>35.43</v>
      </c>
      <c r="J28">
        <v>35.43</v>
      </c>
      <c r="K28">
        <f t="shared" si="9"/>
        <v>0</v>
      </c>
    </row>
    <row r="29" ht="21.95" customHeight="1" spans="1:11">
      <c r="A29" s="54" t="s">
        <v>30</v>
      </c>
      <c r="B29" s="49">
        <f t="shared" ref="B29:H29" si="15">SUM(B30:B36)</f>
        <v>383.29</v>
      </c>
      <c r="C29" s="49">
        <f t="shared" si="15"/>
        <v>339.91</v>
      </c>
      <c r="D29" s="49">
        <f t="shared" si="15"/>
        <v>38.8</v>
      </c>
      <c r="E29" s="49">
        <f t="shared" si="15"/>
        <v>378.71</v>
      </c>
      <c r="F29" s="49">
        <f t="shared" si="15"/>
        <v>27.39</v>
      </c>
      <c r="G29" s="49">
        <f t="shared" si="15"/>
        <v>355.9</v>
      </c>
      <c r="H29" s="49">
        <f t="shared" si="15"/>
        <v>351.32</v>
      </c>
      <c r="I29" s="57">
        <f t="shared" si="8"/>
        <v>378.71</v>
      </c>
      <c r="J29">
        <v>378.71</v>
      </c>
      <c r="K29">
        <f t="shared" si="9"/>
        <v>0</v>
      </c>
    </row>
    <row r="30" ht="21.95" customHeight="1" spans="1:11">
      <c r="A30" s="51" t="s">
        <v>31</v>
      </c>
      <c r="B30" s="52">
        <v>17.71</v>
      </c>
      <c r="C30" s="53">
        <f t="shared" si="12"/>
        <v>0</v>
      </c>
      <c r="D30" s="53">
        <f t="shared" si="13"/>
        <v>0</v>
      </c>
      <c r="E30" s="53">
        <f t="shared" si="14"/>
        <v>0</v>
      </c>
      <c r="F30" s="52"/>
      <c r="G30" s="53">
        <v>17.71</v>
      </c>
      <c r="H30" s="53">
        <f t="shared" si="10"/>
        <v>0</v>
      </c>
      <c r="I30" s="57">
        <f t="shared" si="8"/>
        <v>0</v>
      </c>
      <c r="J30">
        <v>0</v>
      </c>
      <c r="K30">
        <f t="shared" si="9"/>
        <v>0</v>
      </c>
    </row>
    <row r="31" ht="21.95" customHeight="1" spans="1:11">
      <c r="A31" s="51" t="s">
        <v>32</v>
      </c>
      <c r="B31" s="52">
        <v>17.71</v>
      </c>
      <c r="C31" s="53">
        <f t="shared" si="12"/>
        <v>0</v>
      </c>
      <c r="D31" s="53">
        <f t="shared" si="13"/>
        <v>0</v>
      </c>
      <c r="E31" s="53">
        <f t="shared" si="14"/>
        <v>0</v>
      </c>
      <c r="F31" s="52"/>
      <c r="G31" s="53">
        <v>17.71</v>
      </c>
      <c r="H31" s="53">
        <f t="shared" si="10"/>
        <v>0</v>
      </c>
      <c r="I31" s="57">
        <f t="shared" si="8"/>
        <v>0</v>
      </c>
      <c r="J31">
        <v>0</v>
      </c>
      <c r="K31">
        <f t="shared" si="9"/>
        <v>0</v>
      </c>
    </row>
    <row r="32" ht="21.95" customHeight="1" spans="1:11">
      <c r="A32" s="51" t="s">
        <v>33</v>
      </c>
      <c r="B32" s="52">
        <v>117.18</v>
      </c>
      <c r="C32" s="53">
        <f t="shared" si="12"/>
        <v>117.18</v>
      </c>
      <c r="D32" s="53">
        <f t="shared" si="13"/>
        <v>9.7</v>
      </c>
      <c r="E32" s="53">
        <f t="shared" si="14"/>
        <v>126.88</v>
      </c>
      <c r="F32" s="52"/>
      <c r="G32" s="53">
        <v>117.18</v>
      </c>
      <c r="H32" s="53">
        <f t="shared" si="10"/>
        <v>126.88</v>
      </c>
      <c r="I32" s="57">
        <f t="shared" si="8"/>
        <v>126.88</v>
      </c>
      <c r="J32">
        <v>126.88</v>
      </c>
      <c r="K32">
        <f t="shared" si="9"/>
        <v>0</v>
      </c>
    </row>
    <row r="33" ht="21.95" customHeight="1" spans="1:11">
      <c r="A33" s="51" t="s">
        <v>34</v>
      </c>
      <c r="B33" s="52">
        <v>7.96</v>
      </c>
      <c r="C33" s="53">
        <f t="shared" si="12"/>
        <v>0</v>
      </c>
      <c r="D33" s="53">
        <f t="shared" si="13"/>
        <v>0</v>
      </c>
      <c r="E33" s="53">
        <f t="shared" si="14"/>
        <v>0</v>
      </c>
      <c r="F33" s="52"/>
      <c r="G33" s="53">
        <v>7.96</v>
      </c>
      <c r="H33" s="53">
        <f t="shared" si="10"/>
        <v>0</v>
      </c>
      <c r="I33" s="57">
        <f t="shared" si="8"/>
        <v>0</v>
      </c>
      <c r="J33">
        <v>0</v>
      </c>
      <c r="K33">
        <f t="shared" si="9"/>
        <v>0</v>
      </c>
    </row>
    <row r="34" ht="21.95" customHeight="1" spans="1:11">
      <c r="A34" s="51" t="s">
        <v>35</v>
      </c>
      <c r="B34" s="52">
        <v>52.81</v>
      </c>
      <c r="C34" s="53">
        <f t="shared" si="12"/>
        <v>52.81</v>
      </c>
      <c r="D34" s="53">
        <f t="shared" si="13"/>
        <v>9.7</v>
      </c>
      <c r="E34" s="53">
        <f t="shared" si="14"/>
        <v>62.51</v>
      </c>
      <c r="F34" s="52">
        <v>27.39</v>
      </c>
      <c r="G34" s="53">
        <v>25.42</v>
      </c>
      <c r="H34" s="53">
        <f t="shared" si="10"/>
        <v>35.12</v>
      </c>
      <c r="I34" s="57">
        <f t="shared" si="8"/>
        <v>62.51</v>
      </c>
      <c r="J34">
        <v>62.51</v>
      </c>
      <c r="K34">
        <f t="shared" si="9"/>
        <v>0</v>
      </c>
    </row>
    <row r="35" ht="21.95" customHeight="1" spans="1:11">
      <c r="A35" s="51" t="s">
        <v>36</v>
      </c>
      <c r="B35" s="52">
        <v>141.11</v>
      </c>
      <c r="C35" s="53">
        <f t="shared" si="12"/>
        <v>141.11</v>
      </c>
      <c r="D35" s="53">
        <f t="shared" si="13"/>
        <v>9.7</v>
      </c>
      <c r="E35" s="53">
        <f t="shared" si="14"/>
        <v>150.81</v>
      </c>
      <c r="F35" s="52"/>
      <c r="G35" s="53">
        <v>141.11</v>
      </c>
      <c r="H35" s="53">
        <f t="shared" si="10"/>
        <v>150.81</v>
      </c>
      <c r="I35" s="57">
        <f t="shared" si="8"/>
        <v>150.81</v>
      </c>
      <c r="J35">
        <v>150.81</v>
      </c>
      <c r="K35">
        <f t="shared" si="9"/>
        <v>0</v>
      </c>
    </row>
    <row r="36" ht="21.95" customHeight="1" spans="1:11">
      <c r="A36" s="51" t="s">
        <v>26</v>
      </c>
      <c r="B36" s="52">
        <v>28.81</v>
      </c>
      <c r="C36" s="53">
        <f t="shared" si="12"/>
        <v>28.81</v>
      </c>
      <c r="D36" s="53">
        <f t="shared" si="13"/>
        <v>9.7</v>
      </c>
      <c r="E36" s="53">
        <f t="shared" si="14"/>
        <v>38.51</v>
      </c>
      <c r="F36" s="52"/>
      <c r="G36" s="53">
        <v>28.81</v>
      </c>
      <c r="H36" s="53">
        <f t="shared" si="10"/>
        <v>38.51</v>
      </c>
      <c r="I36" s="57">
        <f t="shared" si="8"/>
        <v>38.51</v>
      </c>
      <c r="J36">
        <v>38.51</v>
      </c>
      <c r="K36">
        <f t="shared" si="9"/>
        <v>0</v>
      </c>
    </row>
    <row r="37" ht="21.95" customHeight="1" spans="1:11">
      <c r="A37" s="50" t="s">
        <v>37</v>
      </c>
      <c r="B37" s="49">
        <f t="shared" ref="B37:H37" si="16">SUM(B38:B39)</f>
        <v>54.24</v>
      </c>
      <c r="C37" s="49">
        <f t="shared" si="16"/>
        <v>22.53</v>
      </c>
      <c r="D37" s="49">
        <f t="shared" si="16"/>
        <v>9.7</v>
      </c>
      <c r="E37" s="49">
        <f t="shared" si="16"/>
        <v>32.23</v>
      </c>
      <c r="F37" s="49">
        <f t="shared" si="16"/>
        <v>0</v>
      </c>
      <c r="G37" s="49">
        <f t="shared" si="16"/>
        <v>54.24</v>
      </c>
      <c r="H37" s="49">
        <f t="shared" si="16"/>
        <v>32.23</v>
      </c>
      <c r="I37" s="57">
        <f t="shared" si="8"/>
        <v>32.23</v>
      </c>
      <c r="J37">
        <v>32.23</v>
      </c>
      <c r="K37">
        <f t="shared" si="9"/>
        <v>0</v>
      </c>
    </row>
    <row r="38" ht="21.95" customHeight="1" spans="1:11">
      <c r="A38" s="51" t="s">
        <v>12</v>
      </c>
      <c r="B38" s="52">
        <v>22.53</v>
      </c>
      <c r="C38" s="53">
        <f t="shared" ref="C38:C43" si="17">IF(B38&gt;20,B38,0)</f>
        <v>22.53</v>
      </c>
      <c r="D38" s="53">
        <f t="shared" ref="D38:D43" si="18">IF(C38&gt;20,9.7,0)</f>
        <v>9.7</v>
      </c>
      <c r="E38" s="53">
        <f t="shared" ref="E38:E43" si="19">C38+D38</f>
        <v>32.23</v>
      </c>
      <c r="F38" s="52"/>
      <c r="G38" s="53">
        <v>22.53</v>
      </c>
      <c r="H38" s="53">
        <f t="shared" si="10"/>
        <v>32.23</v>
      </c>
      <c r="I38" s="57">
        <f t="shared" si="8"/>
        <v>32.23</v>
      </c>
      <c r="J38">
        <v>32.23</v>
      </c>
      <c r="K38">
        <f t="shared" si="9"/>
        <v>0</v>
      </c>
    </row>
    <row r="39" ht="21.95" customHeight="1" spans="1:11">
      <c r="A39" s="54" t="s">
        <v>38</v>
      </c>
      <c r="B39" s="49">
        <f t="shared" ref="B39:H39" si="20">SUM(B40:B43)</f>
        <v>31.71</v>
      </c>
      <c r="C39" s="49">
        <f t="shared" si="20"/>
        <v>0</v>
      </c>
      <c r="D39" s="49">
        <f t="shared" si="20"/>
        <v>0</v>
      </c>
      <c r="E39" s="49">
        <f t="shared" si="20"/>
        <v>0</v>
      </c>
      <c r="F39" s="49">
        <f t="shared" si="20"/>
        <v>0</v>
      </c>
      <c r="G39" s="49">
        <f t="shared" si="20"/>
        <v>31.71</v>
      </c>
      <c r="H39" s="49">
        <f t="shared" si="20"/>
        <v>0</v>
      </c>
      <c r="I39" s="57">
        <f t="shared" si="8"/>
        <v>0</v>
      </c>
      <c r="J39">
        <v>0</v>
      </c>
      <c r="K39">
        <f t="shared" si="9"/>
        <v>0</v>
      </c>
    </row>
    <row r="40" ht="21.95" customHeight="1" spans="1:11">
      <c r="A40" s="51" t="s">
        <v>39</v>
      </c>
      <c r="B40" s="52">
        <v>6.48</v>
      </c>
      <c r="C40" s="53">
        <f t="shared" si="17"/>
        <v>0</v>
      </c>
      <c r="D40" s="53">
        <f t="shared" si="18"/>
        <v>0</v>
      </c>
      <c r="E40" s="53">
        <f t="shared" si="19"/>
        <v>0</v>
      </c>
      <c r="F40" s="52"/>
      <c r="G40" s="53">
        <v>6.48</v>
      </c>
      <c r="H40" s="53">
        <f t="shared" si="10"/>
        <v>0</v>
      </c>
      <c r="I40" s="57">
        <f t="shared" si="8"/>
        <v>0</v>
      </c>
      <c r="J40">
        <v>0</v>
      </c>
      <c r="K40">
        <f t="shared" si="9"/>
        <v>0</v>
      </c>
    </row>
    <row r="41" ht="21.95" customHeight="1" spans="1:11">
      <c r="A41" s="51" t="s">
        <v>40</v>
      </c>
      <c r="B41" s="52">
        <v>14.31</v>
      </c>
      <c r="C41" s="53">
        <f t="shared" si="17"/>
        <v>0</v>
      </c>
      <c r="D41" s="53">
        <f t="shared" si="18"/>
        <v>0</v>
      </c>
      <c r="E41" s="53">
        <f t="shared" si="19"/>
        <v>0</v>
      </c>
      <c r="F41" s="52"/>
      <c r="G41" s="53">
        <v>14.31</v>
      </c>
      <c r="H41" s="53">
        <f t="shared" si="10"/>
        <v>0</v>
      </c>
      <c r="I41" s="57">
        <f t="shared" si="8"/>
        <v>0</v>
      </c>
      <c r="J41">
        <v>0</v>
      </c>
      <c r="K41">
        <f t="shared" si="9"/>
        <v>0</v>
      </c>
    </row>
    <row r="42" ht="21.95" customHeight="1" spans="1:11">
      <c r="A42" s="51" t="s">
        <v>41</v>
      </c>
      <c r="B42" s="52">
        <v>4.44</v>
      </c>
      <c r="C42" s="53">
        <f t="shared" si="17"/>
        <v>0</v>
      </c>
      <c r="D42" s="53">
        <f t="shared" si="18"/>
        <v>0</v>
      </c>
      <c r="E42" s="53">
        <f t="shared" si="19"/>
        <v>0</v>
      </c>
      <c r="F42" s="52"/>
      <c r="G42" s="53">
        <v>4.44</v>
      </c>
      <c r="H42" s="53">
        <f t="shared" si="10"/>
        <v>0</v>
      </c>
      <c r="I42" s="57">
        <f t="shared" si="8"/>
        <v>0</v>
      </c>
      <c r="J42">
        <v>0</v>
      </c>
      <c r="K42">
        <f t="shared" si="9"/>
        <v>0</v>
      </c>
    </row>
    <row r="43" ht="21.95" customHeight="1" spans="1:11">
      <c r="A43" s="51" t="s">
        <v>42</v>
      </c>
      <c r="B43" s="52">
        <v>6.48</v>
      </c>
      <c r="C43" s="53">
        <f t="shared" si="17"/>
        <v>0</v>
      </c>
      <c r="D43" s="53">
        <f t="shared" si="18"/>
        <v>0</v>
      </c>
      <c r="E43" s="53">
        <f t="shared" si="19"/>
        <v>0</v>
      </c>
      <c r="F43" s="52"/>
      <c r="G43" s="53">
        <v>6.48</v>
      </c>
      <c r="H43" s="53">
        <f t="shared" ref="H43:H74" si="21">IF(C43&gt;20,G43+9.7,0)</f>
        <v>0</v>
      </c>
      <c r="I43" s="57">
        <f t="shared" ref="I43:I74" si="22">H43+F43</f>
        <v>0</v>
      </c>
      <c r="J43">
        <v>0</v>
      </c>
      <c r="K43">
        <f t="shared" ref="K43:K74" si="23">I43-J43</f>
        <v>0</v>
      </c>
    </row>
    <row r="44" ht="21.95" customHeight="1" spans="1:11">
      <c r="A44" s="50" t="s">
        <v>43</v>
      </c>
      <c r="B44" s="49">
        <f t="shared" ref="B44:H44" si="24">SUM(B45:B46)</f>
        <v>529.1</v>
      </c>
      <c r="C44" s="49">
        <f t="shared" si="24"/>
        <v>462.29</v>
      </c>
      <c r="D44" s="49">
        <f t="shared" si="24"/>
        <v>19.4</v>
      </c>
      <c r="E44" s="49">
        <f t="shared" si="24"/>
        <v>481.69</v>
      </c>
      <c r="F44" s="49">
        <f t="shared" si="24"/>
        <v>182.75</v>
      </c>
      <c r="G44" s="49">
        <f t="shared" si="24"/>
        <v>346.35</v>
      </c>
      <c r="H44" s="49">
        <f t="shared" si="24"/>
        <v>298.94</v>
      </c>
      <c r="I44" s="57">
        <f t="shared" si="22"/>
        <v>481.69</v>
      </c>
      <c r="J44">
        <v>481.69</v>
      </c>
      <c r="K44">
        <f t="shared" si="23"/>
        <v>0</v>
      </c>
    </row>
    <row r="45" ht="21.95" customHeight="1" spans="1:11">
      <c r="A45" s="51" t="s">
        <v>12</v>
      </c>
      <c r="B45" s="52">
        <v>251.56</v>
      </c>
      <c r="C45" s="53">
        <f t="shared" ref="C45:C53" si="25">IF(B45&gt;20,B45,0)</f>
        <v>251.56</v>
      </c>
      <c r="D45" s="53">
        <f t="shared" ref="D45:D53" si="26">IF(C45&gt;20,9.7,0)</f>
        <v>9.7</v>
      </c>
      <c r="E45" s="53">
        <f t="shared" ref="E45:E53" si="27">C45+D45</f>
        <v>261.26</v>
      </c>
      <c r="F45" s="52">
        <v>182.75</v>
      </c>
      <c r="G45" s="53">
        <v>68.81</v>
      </c>
      <c r="H45" s="53">
        <f t="shared" si="21"/>
        <v>78.51</v>
      </c>
      <c r="I45" s="57">
        <f t="shared" si="22"/>
        <v>261.26</v>
      </c>
      <c r="J45">
        <v>261.26</v>
      </c>
      <c r="K45">
        <f t="shared" si="23"/>
        <v>0</v>
      </c>
    </row>
    <row r="46" ht="21.95" customHeight="1" spans="1:11">
      <c r="A46" s="54" t="s">
        <v>44</v>
      </c>
      <c r="B46" s="49">
        <f t="shared" ref="B46:H46" si="28">SUM(B47:B53)</f>
        <v>277.54</v>
      </c>
      <c r="C46" s="49">
        <f t="shared" si="28"/>
        <v>210.73</v>
      </c>
      <c r="D46" s="49">
        <f t="shared" si="28"/>
        <v>9.7</v>
      </c>
      <c r="E46" s="49">
        <f t="shared" si="28"/>
        <v>220.43</v>
      </c>
      <c r="F46" s="49">
        <f t="shared" si="28"/>
        <v>0</v>
      </c>
      <c r="G46" s="49">
        <f t="shared" si="28"/>
        <v>277.54</v>
      </c>
      <c r="H46" s="49">
        <f t="shared" si="28"/>
        <v>220.43</v>
      </c>
      <c r="I46" s="57">
        <f t="shared" si="22"/>
        <v>220.43</v>
      </c>
      <c r="J46">
        <v>220.43</v>
      </c>
      <c r="K46">
        <f t="shared" si="23"/>
        <v>0</v>
      </c>
    </row>
    <row r="47" ht="21.95" customHeight="1" spans="1:11">
      <c r="A47" s="51" t="s">
        <v>45</v>
      </c>
      <c r="B47" s="52">
        <v>210.73</v>
      </c>
      <c r="C47" s="53">
        <f t="shared" si="25"/>
        <v>210.73</v>
      </c>
      <c r="D47" s="53">
        <f t="shared" si="26"/>
        <v>9.7</v>
      </c>
      <c r="E47" s="53">
        <f t="shared" si="27"/>
        <v>220.43</v>
      </c>
      <c r="F47" s="52"/>
      <c r="G47" s="53">
        <v>210.73</v>
      </c>
      <c r="H47" s="53">
        <f t="shared" si="21"/>
        <v>220.43</v>
      </c>
      <c r="I47" s="57">
        <f t="shared" si="22"/>
        <v>220.43</v>
      </c>
      <c r="J47">
        <v>220.43</v>
      </c>
      <c r="K47">
        <f t="shared" si="23"/>
        <v>0</v>
      </c>
    </row>
    <row r="48" ht="21.95" customHeight="1" spans="1:11">
      <c r="A48" s="51" t="s">
        <v>46</v>
      </c>
      <c r="B48" s="52">
        <v>6.48</v>
      </c>
      <c r="C48" s="53">
        <f t="shared" si="25"/>
        <v>0</v>
      </c>
      <c r="D48" s="53">
        <f t="shared" si="26"/>
        <v>0</v>
      </c>
      <c r="E48" s="53">
        <f t="shared" si="27"/>
        <v>0</v>
      </c>
      <c r="F48" s="52"/>
      <c r="G48" s="53">
        <v>6.48</v>
      </c>
      <c r="H48" s="53">
        <f t="shared" si="21"/>
        <v>0</v>
      </c>
      <c r="I48" s="57">
        <f t="shared" si="22"/>
        <v>0</v>
      </c>
      <c r="J48">
        <v>0</v>
      </c>
      <c r="K48">
        <f t="shared" si="23"/>
        <v>0</v>
      </c>
    </row>
    <row r="49" ht="21.95" customHeight="1" spans="1:11">
      <c r="A49" s="51" t="s">
        <v>47</v>
      </c>
      <c r="B49" s="52">
        <v>14.17</v>
      </c>
      <c r="C49" s="53">
        <f t="shared" si="25"/>
        <v>0</v>
      </c>
      <c r="D49" s="53">
        <f t="shared" si="26"/>
        <v>0</v>
      </c>
      <c r="E49" s="53">
        <f t="shared" si="27"/>
        <v>0</v>
      </c>
      <c r="F49" s="52"/>
      <c r="G49" s="53">
        <v>14.17</v>
      </c>
      <c r="H49" s="53">
        <f t="shared" si="21"/>
        <v>0</v>
      </c>
      <c r="I49" s="57">
        <f t="shared" si="22"/>
        <v>0</v>
      </c>
      <c r="J49">
        <v>0</v>
      </c>
      <c r="K49">
        <f t="shared" si="23"/>
        <v>0</v>
      </c>
    </row>
    <row r="50" ht="21.95" customHeight="1" spans="1:11">
      <c r="A50" s="51" t="s">
        <v>48</v>
      </c>
      <c r="B50" s="52">
        <v>17.71</v>
      </c>
      <c r="C50" s="53">
        <f t="shared" si="25"/>
        <v>0</v>
      </c>
      <c r="D50" s="53">
        <f t="shared" si="26"/>
        <v>0</v>
      </c>
      <c r="E50" s="53">
        <f t="shared" si="27"/>
        <v>0</v>
      </c>
      <c r="F50" s="52"/>
      <c r="G50" s="53">
        <v>17.71</v>
      </c>
      <c r="H50" s="53">
        <f t="shared" si="21"/>
        <v>0</v>
      </c>
      <c r="I50" s="57">
        <f t="shared" si="22"/>
        <v>0</v>
      </c>
      <c r="J50">
        <v>0</v>
      </c>
      <c r="K50">
        <f t="shared" si="23"/>
        <v>0</v>
      </c>
    </row>
    <row r="51" ht="21.95" customHeight="1" spans="1:11">
      <c r="A51" s="51" t="s">
        <v>49</v>
      </c>
      <c r="B51" s="52">
        <v>14.89</v>
      </c>
      <c r="C51" s="53">
        <f t="shared" si="25"/>
        <v>0</v>
      </c>
      <c r="D51" s="53">
        <f t="shared" si="26"/>
        <v>0</v>
      </c>
      <c r="E51" s="53">
        <f t="shared" si="27"/>
        <v>0</v>
      </c>
      <c r="F51" s="52"/>
      <c r="G51" s="53">
        <v>14.89</v>
      </c>
      <c r="H51" s="53">
        <f t="shared" si="21"/>
        <v>0</v>
      </c>
      <c r="I51" s="57">
        <f t="shared" si="22"/>
        <v>0</v>
      </c>
      <c r="J51">
        <v>0</v>
      </c>
      <c r="K51">
        <f t="shared" si="23"/>
        <v>0</v>
      </c>
    </row>
    <row r="52" ht="21.95" customHeight="1" spans="1:11">
      <c r="A52" s="51" t="s">
        <v>50</v>
      </c>
      <c r="B52" s="52">
        <v>7.96</v>
      </c>
      <c r="C52" s="53">
        <f t="shared" si="25"/>
        <v>0</v>
      </c>
      <c r="D52" s="53">
        <f t="shared" si="26"/>
        <v>0</v>
      </c>
      <c r="E52" s="53">
        <f t="shared" si="27"/>
        <v>0</v>
      </c>
      <c r="F52" s="52"/>
      <c r="G52" s="53">
        <v>7.96</v>
      </c>
      <c r="H52" s="53">
        <f t="shared" si="21"/>
        <v>0</v>
      </c>
      <c r="I52" s="57">
        <f t="shared" si="22"/>
        <v>0</v>
      </c>
      <c r="J52">
        <v>0</v>
      </c>
      <c r="K52">
        <f t="shared" si="23"/>
        <v>0</v>
      </c>
    </row>
    <row r="53" ht="21.95" customHeight="1" spans="1:11">
      <c r="A53" s="51" t="s">
        <v>51</v>
      </c>
      <c r="B53" s="52">
        <v>5.6</v>
      </c>
      <c r="C53" s="53">
        <f t="shared" si="25"/>
        <v>0</v>
      </c>
      <c r="D53" s="53">
        <f t="shared" si="26"/>
        <v>0</v>
      </c>
      <c r="E53" s="53">
        <f t="shared" si="27"/>
        <v>0</v>
      </c>
      <c r="F53" s="52"/>
      <c r="G53" s="53">
        <v>5.6</v>
      </c>
      <c r="H53" s="53">
        <f t="shared" si="21"/>
        <v>0</v>
      </c>
      <c r="I53" s="57">
        <f t="shared" si="22"/>
        <v>0</v>
      </c>
      <c r="J53">
        <v>0</v>
      </c>
      <c r="K53">
        <f t="shared" si="23"/>
        <v>0</v>
      </c>
    </row>
    <row r="54" ht="21.95" customHeight="1" spans="1:11">
      <c r="A54" s="50" t="s">
        <v>52</v>
      </c>
      <c r="B54" s="49">
        <f t="shared" ref="B54:H54" si="29">SUM(B55:B56)</f>
        <v>447.26</v>
      </c>
      <c r="C54" s="49">
        <f t="shared" si="29"/>
        <v>417.23</v>
      </c>
      <c r="D54" s="49">
        <f t="shared" si="29"/>
        <v>19.4</v>
      </c>
      <c r="E54" s="49">
        <f t="shared" si="29"/>
        <v>436.63</v>
      </c>
      <c r="F54" s="49">
        <f t="shared" si="29"/>
        <v>13.43</v>
      </c>
      <c r="G54" s="49">
        <f t="shared" si="29"/>
        <v>433.83</v>
      </c>
      <c r="H54" s="49">
        <f t="shared" si="29"/>
        <v>423.2</v>
      </c>
      <c r="I54" s="57">
        <f t="shared" si="22"/>
        <v>436.63</v>
      </c>
      <c r="J54">
        <v>436.63</v>
      </c>
      <c r="K54">
        <f t="shared" si="23"/>
        <v>0</v>
      </c>
    </row>
    <row r="55" ht="21.95" customHeight="1" spans="1:11">
      <c r="A55" s="51" t="s">
        <v>12</v>
      </c>
      <c r="B55" s="52">
        <v>17.36</v>
      </c>
      <c r="C55" s="53">
        <f t="shared" ref="C55:C60" si="30">IF(B55&gt;20,B55,0)</f>
        <v>0</v>
      </c>
      <c r="D55" s="53">
        <f t="shared" ref="D55:D60" si="31">IF(C55&gt;20,9.7,0)</f>
        <v>0</v>
      </c>
      <c r="E55" s="53">
        <f t="shared" ref="E55:E60" si="32">C55+D55</f>
        <v>0</v>
      </c>
      <c r="F55" s="52"/>
      <c r="G55" s="53">
        <v>17.36</v>
      </c>
      <c r="H55" s="53">
        <f t="shared" si="21"/>
        <v>0</v>
      </c>
      <c r="I55" s="57">
        <f t="shared" si="22"/>
        <v>0</v>
      </c>
      <c r="J55">
        <v>0</v>
      </c>
      <c r="K55">
        <f t="shared" si="23"/>
        <v>0</v>
      </c>
    </row>
    <row r="56" ht="21.95" customHeight="1" spans="1:11">
      <c r="A56" s="54" t="s">
        <v>53</v>
      </c>
      <c r="B56" s="49">
        <f t="shared" ref="B56:H56" si="33">SUM(B57:B60)</f>
        <v>429.9</v>
      </c>
      <c r="C56" s="49">
        <f t="shared" si="33"/>
        <v>417.23</v>
      </c>
      <c r="D56" s="49">
        <f t="shared" si="33"/>
        <v>19.4</v>
      </c>
      <c r="E56" s="49">
        <f t="shared" si="33"/>
        <v>436.63</v>
      </c>
      <c r="F56" s="49">
        <f t="shared" si="33"/>
        <v>13.43</v>
      </c>
      <c r="G56" s="49">
        <f t="shared" si="33"/>
        <v>416.47</v>
      </c>
      <c r="H56" s="49">
        <f t="shared" si="33"/>
        <v>423.2</v>
      </c>
      <c r="I56" s="57">
        <f t="shared" si="22"/>
        <v>436.63</v>
      </c>
      <c r="J56">
        <v>436.63</v>
      </c>
      <c r="K56">
        <f t="shared" si="23"/>
        <v>0</v>
      </c>
    </row>
    <row r="57" ht="21.95" customHeight="1" spans="1:11">
      <c r="A57" s="51" t="s">
        <v>54</v>
      </c>
      <c r="B57" s="52">
        <v>6.19</v>
      </c>
      <c r="C57" s="53">
        <f t="shared" si="30"/>
        <v>0</v>
      </c>
      <c r="D57" s="53">
        <f t="shared" si="31"/>
        <v>0</v>
      </c>
      <c r="E57" s="53">
        <f t="shared" si="32"/>
        <v>0</v>
      </c>
      <c r="F57" s="52"/>
      <c r="G57" s="53">
        <v>6.19</v>
      </c>
      <c r="H57" s="53">
        <f t="shared" si="21"/>
        <v>0</v>
      </c>
      <c r="I57" s="57">
        <f t="shared" si="22"/>
        <v>0</v>
      </c>
      <c r="J57">
        <v>0</v>
      </c>
      <c r="K57">
        <f t="shared" si="23"/>
        <v>0</v>
      </c>
    </row>
    <row r="58" ht="21.95" customHeight="1" spans="1:11">
      <c r="A58" s="51" t="s">
        <v>55</v>
      </c>
      <c r="B58" s="52">
        <v>392.04</v>
      </c>
      <c r="C58" s="53">
        <f t="shared" si="30"/>
        <v>392.04</v>
      </c>
      <c r="D58" s="53">
        <f t="shared" si="31"/>
        <v>9.7</v>
      </c>
      <c r="E58" s="53">
        <f t="shared" si="32"/>
        <v>401.74</v>
      </c>
      <c r="F58" s="52">
        <v>13.43</v>
      </c>
      <c r="G58" s="53">
        <v>378.61</v>
      </c>
      <c r="H58" s="53">
        <f t="shared" si="21"/>
        <v>388.31</v>
      </c>
      <c r="I58" s="57">
        <f t="shared" si="22"/>
        <v>401.74</v>
      </c>
      <c r="J58">
        <v>401.74</v>
      </c>
      <c r="K58">
        <f t="shared" si="23"/>
        <v>0</v>
      </c>
    </row>
    <row r="59" ht="21.95" customHeight="1" spans="1:11">
      <c r="A59" s="51" t="s">
        <v>56</v>
      </c>
      <c r="B59" s="52">
        <v>25.19</v>
      </c>
      <c r="C59" s="53">
        <f t="shared" si="30"/>
        <v>25.19</v>
      </c>
      <c r="D59" s="53">
        <f t="shared" si="31"/>
        <v>9.7</v>
      </c>
      <c r="E59" s="53">
        <f t="shared" si="32"/>
        <v>34.89</v>
      </c>
      <c r="F59" s="52"/>
      <c r="G59" s="53">
        <v>25.19</v>
      </c>
      <c r="H59" s="53">
        <f t="shared" si="21"/>
        <v>34.89</v>
      </c>
      <c r="I59" s="57">
        <f t="shared" si="22"/>
        <v>34.89</v>
      </c>
      <c r="J59">
        <v>34.89</v>
      </c>
      <c r="K59">
        <f t="shared" si="23"/>
        <v>0</v>
      </c>
    </row>
    <row r="60" ht="21.95" customHeight="1" spans="1:11">
      <c r="A60" s="51" t="s">
        <v>57</v>
      </c>
      <c r="B60" s="52">
        <v>6.48</v>
      </c>
      <c r="C60" s="53">
        <f t="shared" si="30"/>
        <v>0</v>
      </c>
      <c r="D60" s="53">
        <f t="shared" si="31"/>
        <v>0</v>
      </c>
      <c r="E60" s="53">
        <f t="shared" si="32"/>
        <v>0</v>
      </c>
      <c r="F60" s="52"/>
      <c r="G60" s="53">
        <v>6.48</v>
      </c>
      <c r="H60" s="53">
        <f t="shared" si="21"/>
        <v>0</v>
      </c>
      <c r="I60" s="57">
        <f t="shared" si="22"/>
        <v>0</v>
      </c>
      <c r="J60">
        <v>0</v>
      </c>
      <c r="K60">
        <f t="shared" si="23"/>
        <v>0</v>
      </c>
    </row>
    <row r="61" ht="21.95" customHeight="1" spans="1:11">
      <c r="A61" s="50" t="s">
        <v>58</v>
      </c>
      <c r="B61" s="49">
        <f t="shared" ref="B61:H61" si="34">SUM(B62:B63)</f>
        <v>735.49</v>
      </c>
      <c r="C61" s="49">
        <f t="shared" si="34"/>
        <v>703.32</v>
      </c>
      <c r="D61" s="49">
        <f t="shared" si="34"/>
        <v>48.5</v>
      </c>
      <c r="E61" s="49">
        <f t="shared" si="34"/>
        <v>751.82</v>
      </c>
      <c r="F61" s="49">
        <f t="shared" si="34"/>
        <v>179.1</v>
      </c>
      <c r="G61" s="49">
        <f t="shared" si="34"/>
        <v>556.39</v>
      </c>
      <c r="H61" s="49">
        <f t="shared" si="34"/>
        <v>572.72</v>
      </c>
      <c r="I61" s="57">
        <f t="shared" si="22"/>
        <v>751.82</v>
      </c>
      <c r="J61">
        <v>751.82</v>
      </c>
      <c r="K61">
        <f t="shared" si="23"/>
        <v>0</v>
      </c>
    </row>
    <row r="62" ht="21.95" customHeight="1" spans="1:11">
      <c r="A62" s="51" t="s">
        <v>12</v>
      </c>
      <c r="B62" s="52">
        <v>169.78</v>
      </c>
      <c r="C62" s="53">
        <f t="shared" ref="C62:C70" si="35">IF(B62&gt;20,B62,0)</f>
        <v>169.78</v>
      </c>
      <c r="D62" s="53">
        <f t="shared" ref="D62:D70" si="36">IF(C62&gt;20,9.7,0)</f>
        <v>9.7</v>
      </c>
      <c r="E62" s="53">
        <f t="shared" ref="E62:E70" si="37">C62+D62</f>
        <v>179.48</v>
      </c>
      <c r="F62" s="52"/>
      <c r="G62" s="53">
        <v>169.78</v>
      </c>
      <c r="H62" s="53">
        <f t="shared" si="21"/>
        <v>179.48</v>
      </c>
      <c r="I62" s="57">
        <f t="shared" si="22"/>
        <v>179.48</v>
      </c>
      <c r="J62">
        <v>179.48</v>
      </c>
      <c r="K62">
        <f t="shared" si="23"/>
        <v>0</v>
      </c>
    </row>
    <row r="63" ht="21.95" customHeight="1" spans="1:11">
      <c r="A63" s="54" t="s">
        <v>59</v>
      </c>
      <c r="B63" s="49">
        <f t="shared" ref="B63:H63" si="38">SUM(B64:B70)</f>
        <v>565.71</v>
      </c>
      <c r="C63" s="49">
        <f t="shared" si="38"/>
        <v>533.54</v>
      </c>
      <c r="D63" s="49">
        <f t="shared" si="38"/>
        <v>38.8</v>
      </c>
      <c r="E63" s="49">
        <f t="shared" si="38"/>
        <v>572.34</v>
      </c>
      <c r="F63" s="49">
        <f t="shared" si="38"/>
        <v>179.1</v>
      </c>
      <c r="G63" s="49">
        <f t="shared" si="38"/>
        <v>386.61</v>
      </c>
      <c r="H63" s="49">
        <f t="shared" si="38"/>
        <v>393.24</v>
      </c>
      <c r="I63" s="57">
        <f t="shared" si="22"/>
        <v>572.34</v>
      </c>
      <c r="J63">
        <v>572.34</v>
      </c>
      <c r="K63">
        <f t="shared" si="23"/>
        <v>0</v>
      </c>
    </row>
    <row r="64" ht="21.95" customHeight="1" spans="1:11">
      <c r="A64" s="51" t="s">
        <v>60</v>
      </c>
      <c r="B64" s="52">
        <v>53.2</v>
      </c>
      <c r="C64" s="53">
        <f t="shared" si="35"/>
        <v>53.2</v>
      </c>
      <c r="D64" s="53">
        <f t="shared" si="36"/>
        <v>9.7</v>
      </c>
      <c r="E64" s="53">
        <f t="shared" si="37"/>
        <v>62.9</v>
      </c>
      <c r="F64" s="52"/>
      <c r="G64" s="53">
        <v>53.2</v>
      </c>
      <c r="H64" s="53">
        <f t="shared" si="21"/>
        <v>62.9</v>
      </c>
      <c r="I64" s="57">
        <f t="shared" si="22"/>
        <v>62.9</v>
      </c>
      <c r="J64">
        <v>62.9</v>
      </c>
      <c r="K64">
        <f t="shared" si="23"/>
        <v>0</v>
      </c>
    </row>
    <row r="65" ht="21.95" customHeight="1" spans="1:11">
      <c r="A65" s="51" t="s">
        <v>61</v>
      </c>
      <c r="B65" s="52">
        <v>334.25</v>
      </c>
      <c r="C65" s="53">
        <f t="shared" si="35"/>
        <v>334.25</v>
      </c>
      <c r="D65" s="53">
        <f t="shared" si="36"/>
        <v>9.7</v>
      </c>
      <c r="E65" s="53">
        <f t="shared" si="37"/>
        <v>343.95</v>
      </c>
      <c r="F65" s="52">
        <v>179.1</v>
      </c>
      <c r="G65" s="53">
        <v>155.15</v>
      </c>
      <c r="H65" s="53">
        <f t="shared" si="21"/>
        <v>164.85</v>
      </c>
      <c r="I65" s="57">
        <f t="shared" si="22"/>
        <v>343.95</v>
      </c>
      <c r="J65">
        <v>343.95</v>
      </c>
      <c r="K65">
        <f t="shared" si="23"/>
        <v>0</v>
      </c>
    </row>
    <row r="66" ht="21.95" customHeight="1" spans="1:11">
      <c r="A66" s="51" t="s">
        <v>62</v>
      </c>
      <c r="B66" s="52">
        <v>122.11</v>
      </c>
      <c r="C66" s="53">
        <f t="shared" si="35"/>
        <v>122.11</v>
      </c>
      <c r="D66" s="53">
        <f t="shared" si="36"/>
        <v>9.7</v>
      </c>
      <c r="E66" s="53">
        <f t="shared" si="37"/>
        <v>131.81</v>
      </c>
      <c r="F66" s="52"/>
      <c r="G66" s="53">
        <v>122.11</v>
      </c>
      <c r="H66" s="53">
        <f t="shared" si="21"/>
        <v>131.81</v>
      </c>
      <c r="I66" s="57">
        <f t="shared" si="22"/>
        <v>131.81</v>
      </c>
      <c r="J66">
        <v>131.81</v>
      </c>
      <c r="K66">
        <f t="shared" si="23"/>
        <v>0</v>
      </c>
    </row>
    <row r="67" ht="21.95" customHeight="1" spans="1:11">
      <c r="A67" s="51" t="s">
        <v>63</v>
      </c>
      <c r="B67" s="52">
        <v>14.31</v>
      </c>
      <c r="C67" s="53">
        <f t="shared" si="35"/>
        <v>0</v>
      </c>
      <c r="D67" s="53">
        <f t="shared" si="36"/>
        <v>0</v>
      </c>
      <c r="E67" s="53">
        <f t="shared" si="37"/>
        <v>0</v>
      </c>
      <c r="F67" s="52"/>
      <c r="G67" s="53">
        <v>14.31</v>
      </c>
      <c r="H67" s="53">
        <f t="shared" si="21"/>
        <v>0</v>
      </c>
      <c r="I67" s="57">
        <f t="shared" si="22"/>
        <v>0</v>
      </c>
      <c r="J67">
        <v>0</v>
      </c>
      <c r="K67">
        <f t="shared" si="23"/>
        <v>0</v>
      </c>
    </row>
    <row r="68" ht="21.95" customHeight="1" spans="1:11">
      <c r="A68" s="51" t="s">
        <v>64</v>
      </c>
      <c r="B68" s="52">
        <v>3.55</v>
      </c>
      <c r="C68" s="53">
        <f t="shared" si="35"/>
        <v>0</v>
      </c>
      <c r="D68" s="53">
        <f t="shared" si="36"/>
        <v>0</v>
      </c>
      <c r="E68" s="53">
        <f t="shared" si="37"/>
        <v>0</v>
      </c>
      <c r="F68" s="52"/>
      <c r="G68" s="53">
        <v>3.55</v>
      </c>
      <c r="H68" s="53">
        <f t="shared" si="21"/>
        <v>0</v>
      </c>
      <c r="I68" s="57">
        <f t="shared" si="22"/>
        <v>0</v>
      </c>
      <c r="J68">
        <v>0</v>
      </c>
      <c r="K68">
        <f t="shared" si="23"/>
        <v>0</v>
      </c>
    </row>
    <row r="69" ht="21.95" customHeight="1" spans="1:11">
      <c r="A69" s="51" t="s">
        <v>65</v>
      </c>
      <c r="B69" s="52">
        <v>23.98</v>
      </c>
      <c r="C69" s="53">
        <f t="shared" si="35"/>
        <v>23.98</v>
      </c>
      <c r="D69" s="53">
        <f t="shared" si="36"/>
        <v>9.7</v>
      </c>
      <c r="E69" s="53">
        <f t="shared" si="37"/>
        <v>33.68</v>
      </c>
      <c r="F69" s="52"/>
      <c r="G69" s="53">
        <v>23.98</v>
      </c>
      <c r="H69" s="53">
        <f t="shared" si="21"/>
        <v>33.68</v>
      </c>
      <c r="I69" s="57">
        <f t="shared" si="22"/>
        <v>33.68</v>
      </c>
      <c r="J69">
        <v>33.68</v>
      </c>
      <c r="K69">
        <f t="shared" si="23"/>
        <v>0</v>
      </c>
    </row>
    <row r="70" ht="21.95" customHeight="1" spans="1:11">
      <c r="A70" s="51" t="s">
        <v>66</v>
      </c>
      <c r="B70" s="52">
        <v>14.31</v>
      </c>
      <c r="C70" s="53">
        <f t="shared" si="35"/>
        <v>0</v>
      </c>
      <c r="D70" s="53">
        <f t="shared" si="36"/>
        <v>0</v>
      </c>
      <c r="E70" s="53">
        <f t="shared" si="37"/>
        <v>0</v>
      </c>
      <c r="F70" s="52"/>
      <c r="G70" s="53">
        <v>14.31</v>
      </c>
      <c r="H70" s="53">
        <f t="shared" si="21"/>
        <v>0</v>
      </c>
      <c r="I70" s="57">
        <f t="shared" si="22"/>
        <v>0</v>
      </c>
      <c r="J70">
        <v>0</v>
      </c>
      <c r="K70">
        <f t="shared" si="23"/>
        <v>0</v>
      </c>
    </row>
    <row r="71" ht="21.95" customHeight="1" spans="1:11">
      <c r="A71" s="50" t="s">
        <v>67</v>
      </c>
      <c r="B71" s="49">
        <f t="shared" ref="B71:H71" si="39">SUM(B72:B73)</f>
        <v>3112.55</v>
      </c>
      <c r="C71" s="49">
        <f t="shared" si="39"/>
        <v>3090.42</v>
      </c>
      <c r="D71" s="49">
        <f t="shared" si="39"/>
        <v>58.2</v>
      </c>
      <c r="E71" s="49">
        <f t="shared" si="39"/>
        <v>3148.62</v>
      </c>
      <c r="F71" s="49">
        <f t="shared" si="39"/>
        <v>383.01</v>
      </c>
      <c r="G71" s="49">
        <f t="shared" si="39"/>
        <v>2729.54</v>
      </c>
      <c r="H71" s="49">
        <f t="shared" si="39"/>
        <v>2765.61</v>
      </c>
      <c r="I71" s="57">
        <f t="shared" si="22"/>
        <v>3148.62</v>
      </c>
      <c r="J71">
        <v>3148.62</v>
      </c>
      <c r="K71">
        <f t="shared" si="23"/>
        <v>0</v>
      </c>
    </row>
    <row r="72" ht="21.95" customHeight="1" spans="1:11">
      <c r="A72" s="51" t="s">
        <v>12</v>
      </c>
      <c r="B72" s="52">
        <v>1438.92</v>
      </c>
      <c r="C72" s="53">
        <f t="shared" ref="C72:C80" si="40">IF(B72&gt;20,B72,0)</f>
        <v>1438.92</v>
      </c>
      <c r="D72" s="53">
        <f t="shared" ref="D72:D80" si="41">IF(C72&gt;20,9.7,0)</f>
        <v>9.7</v>
      </c>
      <c r="E72" s="53">
        <f t="shared" ref="E72:E80" si="42">C72+D72</f>
        <v>1448.62</v>
      </c>
      <c r="F72" s="52">
        <v>27.22</v>
      </c>
      <c r="G72" s="53">
        <v>1411.7</v>
      </c>
      <c r="H72" s="53">
        <f t="shared" si="21"/>
        <v>1421.4</v>
      </c>
      <c r="I72" s="57">
        <f t="shared" si="22"/>
        <v>1448.62</v>
      </c>
      <c r="J72">
        <v>1448.62</v>
      </c>
      <c r="K72">
        <f t="shared" si="23"/>
        <v>0</v>
      </c>
    </row>
    <row r="73" ht="21.95" customHeight="1" spans="1:11">
      <c r="A73" s="54" t="s">
        <v>68</v>
      </c>
      <c r="B73" s="49">
        <f t="shared" ref="B73:H73" si="43">SUM(B74:B80)</f>
        <v>1673.63</v>
      </c>
      <c r="C73" s="49">
        <f t="shared" si="43"/>
        <v>1651.5</v>
      </c>
      <c r="D73" s="49">
        <f t="shared" si="43"/>
        <v>48.5</v>
      </c>
      <c r="E73" s="49">
        <f t="shared" si="43"/>
        <v>1700</v>
      </c>
      <c r="F73" s="49">
        <f t="shared" si="43"/>
        <v>355.79</v>
      </c>
      <c r="G73" s="49">
        <f t="shared" si="43"/>
        <v>1317.84</v>
      </c>
      <c r="H73" s="49">
        <f t="shared" si="43"/>
        <v>1344.21</v>
      </c>
      <c r="I73" s="57">
        <f t="shared" si="22"/>
        <v>1700</v>
      </c>
      <c r="J73">
        <v>1700</v>
      </c>
      <c r="K73">
        <f t="shared" si="23"/>
        <v>0</v>
      </c>
    </row>
    <row r="74" ht="21.95" customHeight="1" spans="1:11">
      <c r="A74" s="51" t="s">
        <v>69</v>
      </c>
      <c r="B74" s="52">
        <v>335.46</v>
      </c>
      <c r="C74" s="53">
        <f t="shared" si="40"/>
        <v>335.46</v>
      </c>
      <c r="D74" s="53">
        <f t="shared" si="41"/>
        <v>9.7</v>
      </c>
      <c r="E74" s="53">
        <f t="shared" si="42"/>
        <v>345.16</v>
      </c>
      <c r="F74" s="52"/>
      <c r="G74" s="53">
        <v>335.46</v>
      </c>
      <c r="H74" s="53">
        <f t="shared" si="21"/>
        <v>345.16</v>
      </c>
      <c r="I74" s="57">
        <f t="shared" si="22"/>
        <v>345.16</v>
      </c>
      <c r="J74">
        <v>345.16</v>
      </c>
      <c r="K74">
        <f t="shared" si="23"/>
        <v>0</v>
      </c>
    </row>
    <row r="75" ht="21.95" customHeight="1" spans="1:11">
      <c r="A75" s="51" t="s">
        <v>70</v>
      </c>
      <c r="B75" s="52">
        <v>7.96</v>
      </c>
      <c r="C75" s="53">
        <f t="shared" si="40"/>
        <v>0</v>
      </c>
      <c r="D75" s="53">
        <f t="shared" si="41"/>
        <v>0</v>
      </c>
      <c r="E75" s="53">
        <f t="shared" si="42"/>
        <v>0</v>
      </c>
      <c r="F75" s="52"/>
      <c r="G75" s="53">
        <v>7.96</v>
      </c>
      <c r="H75" s="53">
        <f t="shared" ref="H75:H106" si="44">IF(C75&gt;20,G75+9.7,0)</f>
        <v>0</v>
      </c>
      <c r="I75" s="57">
        <f t="shared" ref="I75:I106" si="45">H75+F75</f>
        <v>0</v>
      </c>
      <c r="J75">
        <v>0</v>
      </c>
      <c r="K75">
        <f t="shared" ref="K75:K106" si="46">I75-J75</f>
        <v>0</v>
      </c>
    </row>
    <row r="76" ht="21.95" customHeight="1" spans="1:11">
      <c r="A76" s="51" t="s">
        <v>71</v>
      </c>
      <c r="B76" s="52">
        <v>14.17</v>
      </c>
      <c r="C76" s="53">
        <f t="shared" si="40"/>
        <v>0</v>
      </c>
      <c r="D76" s="53">
        <f t="shared" si="41"/>
        <v>0</v>
      </c>
      <c r="E76" s="53">
        <f t="shared" si="42"/>
        <v>0</v>
      </c>
      <c r="F76" s="52"/>
      <c r="G76" s="53">
        <v>14.17</v>
      </c>
      <c r="H76" s="53">
        <f t="shared" si="44"/>
        <v>0</v>
      </c>
      <c r="I76" s="57">
        <f t="shared" si="45"/>
        <v>0</v>
      </c>
      <c r="J76">
        <v>0</v>
      </c>
      <c r="K76">
        <f t="shared" si="46"/>
        <v>0</v>
      </c>
    </row>
    <row r="77" ht="21.95" customHeight="1" spans="1:11">
      <c r="A77" s="51" t="s">
        <v>72</v>
      </c>
      <c r="B77" s="52">
        <v>952.15</v>
      </c>
      <c r="C77" s="53">
        <f t="shared" si="40"/>
        <v>952.15</v>
      </c>
      <c r="D77" s="53">
        <f t="shared" si="41"/>
        <v>9.7</v>
      </c>
      <c r="E77" s="53">
        <f t="shared" si="42"/>
        <v>961.85</v>
      </c>
      <c r="F77" s="52">
        <v>182.75</v>
      </c>
      <c r="G77" s="53">
        <v>769.4</v>
      </c>
      <c r="H77" s="53">
        <f t="shared" si="44"/>
        <v>779.1</v>
      </c>
      <c r="I77" s="57">
        <f t="shared" si="45"/>
        <v>961.85</v>
      </c>
      <c r="J77">
        <v>961.85</v>
      </c>
      <c r="K77">
        <f t="shared" si="46"/>
        <v>0</v>
      </c>
    </row>
    <row r="78" ht="21.95" customHeight="1" spans="1:11">
      <c r="A78" s="51" t="s">
        <v>73</v>
      </c>
      <c r="B78" s="52">
        <v>159.94</v>
      </c>
      <c r="C78" s="53">
        <f t="shared" si="40"/>
        <v>159.94</v>
      </c>
      <c r="D78" s="53">
        <f t="shared" si="41"/>
        <v>9.7</v>
      </c>
      <c r="E78" s="53">
        <f t="shared" si="42"/>
        <v>169.64</v>
      </c>
      <c r="F78" s="52">
        <v>130.21</v>
      </c>
      <c r="G78" s="53">
        <v>29.73</v>
      </c>
      <c r="H78" s="53">
        <f t="shared" si="44"/>
        <v>39.43</v>
      </c>
      <c r="I78" s="57">
        <f t="shared" si="45"/>
        <v>169.64</v>
      </c>
      <c r="J78">
        <v>169.64</v>
      </c>
      <c r="K78">
        <f t="shared" si="46"/>
        <v>0</v>
      </c>
    </row>
    <row r="79" ht="21.95" customHeight="1" spans="1:11">
      <c r="A79" s="51" t="s">
        <v>74</v>
      </c>
      <c r="B79" s="52">
        <v>106.43</v>
      </c>
      <c r="C79" s="53">
        <f t="shared" si="40"/>
        <v>106.43</v>
      </c>
      <c r="D79" s="53">
        <f t="shared" si="41"/>
        <v>9.7</v>
      </c>
      <c r="E79" s="53">
        <f t="shared" si="42"/>
        <v>116.13</v>
      </c>
      <c r="F79" s="52"/>
      <c r="G79" s="53">
        <v>106.43</v>
      </c>
      <c r="H79" s="53">
        <f t="shared" si="44"/>
        <v>116.13</v>
      </c>
      <c r="I79" s="57">
        <f t="shared" si="45"/>
        <v>116.13</v>
      </c>
      <c r="J79">
        <v>116.13</v>
      </c>
      <c r="K79">
        <f t="shared" si="46"/>
        <v>0</v>
      </c>
    </row>
    <row r="80" ht="21.95" customHeight="1" spans="1:11">
      <c r="A80" s="58" t="s">
        <v>75</v>
      </c>
      <c r="B80" s="52">
        <v>97.52</v>
      </c>
      <c r="C80" s="53">
        <f t="shared" si="40"/>
        <v>97.52</v>
      </c>
      <c r="D80" s="53">
        <f t="shared" si="41"/>
        <v>9.7</v>
      </c>
      <c r="E80" s="53">
        <f t="shared" si="42"/>
        <v>107.22</v>
      </c>
      <c r="F80" s="52">
        <v>42.83</v>
      </c>
      <c r="G80" s="53">
        <v>54.69</v>
      </c>
      <c r="H80" s="53">
        <f t="shared" si="44"/>
        <v>64.39</v>
      </c>
      <c r="I80" s="57">
        <f t="shared" si="45"/>
        <v>107.22</v>
      </c>
      <c r="J80">
        <v>107.22</v>
      </c>
      <c r="K80">
        <f t="shared" si="46"/>
        <v>0</v>
      </c>
    </row>
    <row r="81" ht="21.95" customHeight="1" spans="1:11">
      <c r="A81" s="50" t="s">
        <v>76</v>
      </c>
      <c r="B81" s="49">
        <f t="shared" ref="B81:H81" si="47">SUM(B82:B83)</f>
        <v>685.64</v>
      </c>
      <c r="C81" s="49">
        <f t="shared" si="47"/>
        <v>668.24</v>
      </c>
      <c r="D81" s="49">
        <f t="shared" si="47"/>
        <v>29.1</v>
      </c>
      <c r="E81" s="49">
        <f t="shared" si="47"/>
        <v>701.69</v>
      </c>
      <c r="F81" s="49">
        <f t="shared" si="47"/>
        <v>574.81</v>
      </c>
      <c r="G81" s="49">
        <f t="shared" si="47"/>
        <v>115.18</v>
      </c>
      <c r="H81" s="49">
        <f t="shared" si="47"/>
        <v>126.88</v>
      </c>
      <c r="I81" s="57">
        <f t="shared" si="45"/>
        <v>701.69</v>
      </c>
      <c r="J81">
        <v>697.34</v>
      </c>
      <c r="K81">
        <f t="shared" si="46"/>
        <v>4.34999999999991</v>
      </c>
    </row>
    <row r="82" ht="21.95" customHeight="1" spans="1:11">
      <c r="A82" s="51" t="s">
        <v>12</v>
      </c>
      <c r="B82" s="52">
        <v>199.65</v>
      </c>
      <c r="C82" s="53">
        <f t="shared" ref="C82:C88" si="48">IF(B82&gt;20,B82,0)</f>
        <v>199.65</v>
      </c>
      <c r="D82" s="53">
        <f t="shared" ref="D82:D88" si="49">IF(C82&gt;20,9.7,0)</f>
        <v>9.7</v>
      </c>
      <c r="E82" s="53">
        <f t="shared" ref="E82:E88" si="50">C82+D82</f>
        <v>209.35</v>
      </c>
      <c r="F82" s="52">
        <v>182.75</v>
      </c>
      <c r="G82" s="53">
        <v>16.9</v>
      </c>
      <c r="H82" s="53">
        <f t="shared" si="44"/>
        <v>26.6</v>
      </c>
      <c r="I82" s="57">
        <f t="shared" si="45"/>
        <v>209.35</v>
      </c>
      <c r="J82">
        <v>209.35</v>
      </c>
      <c r="K82">
        <f t="shared" si="46"/>
        <v>0</v>
      </c>
    </row>
    <row r="83" ht="21.95" customHeight="1" spans="1:11">
      <c r="A83" s="54" t="s">
        <v>77</v>
      </c>
      <c r="B83" s="49">
        <f t="shared" ref="B83:H83" si="51">SUM(B84:B88)</f>
        <v>485.99</v>
      </c>
      <c r="C83" s="49">
        <f t="shared" si="51"/>
        <v>468.59</v>
      </c>
      <c r="D83" s="49">
        <f t="shared" si="51"/>
        <v>19.4</v>
      </c>
      <c r="E83" s="49">
        <f t="shared" si="51"/>
        <v>492.34</v>
      </c>
      <c r="F83" s="49">
        <f t="shared" si="51"/>
        <v>392.06</v>
      </c>
      <c r="G83" s="49">
        <f t="shared" si="51"/>
        <v>98.28</v>
      </c>
      <c r="H83" s="49">
        <f t="shared" si="51"/>
        <v>100.28</v>
      </c>
      <c r="I83" s="57">
        <f t="shared" si="45"/>
        <v>492.34</v>
      </c>
      <c r="J83">
        <v>487.99</v>
      </c>
      <c r="K83">
        <f t="shared" si="46"/>
        <v>4.35000000000002</v>
      </c>
    </row>
    <row r="84" ht="21.95" customHeight="1" spans="1:11">
      <c r="A84" s="51" t="s">
        <v>78</v>
      </c>
      <c r="B84" s="52">
        <v>32.34</v>
      </c>
      <c r="C84" s="53">
        <f t="shared" si="48"/>
        <v>32.34</v>
      </c>
      <c r="D84" s="53">
        <f t="shared" si="49"/>
        <v>9.7</v>
      </c>
      <c r="E84" s="53">
        <f t="shared" si="50"/>
        <v>42.04</v>
      </c>
      <c r="F84" s="52"/>
      <c r="G84" s="53">
        <v>32.34</v>
      </c>
      <c r="H84" s="53">
        <f t="shared" si="44"/>
        <v>42.04</v>
      </c>
      <c r="I84" s="57">
        <f t="shared" si="45"/>
        <v>42.04</v>
      </c>
      <c r="J84">
        <v>42.04</v>
      </c>
      <c r="K84">
        <f t="shared" si="46"/>
        <v>0</v>
      </c>
    </row>
    <row r="85" ht="21.95" customHeight="1" spans="1:11">
      <c r="A85" s="51" t="s">
        <v>79</v>
      </c>
      <c r="B85" s="52">
        <v>436.25</v>
      </c>
      <c r="C85" s="53">
        <f t="shared" si="48"/>
        <v>436.25</v>
      </c>
      <c r="D85" s="53">
        <f t="shared" si="49"/>
        <v>9.7</v>
      </c>
      <c r="E85" s="59">
        <f>C85+D85+4.35</f>
        <v>450.3</v>
      </c>
      <c r="F85" s="59">
        <f>387.71+4.35</f>
        <v>392.06</v>
      </c>
      <c r="G85" s="53">
        <v>48.54</v>
      </c>
      <c r="H85" s="53">
        <f t="shared" si="44"/>
        <v>58.24</v>
      </c>
      <c r="I85" s="57">
        <f t="shared" si="45"/>
        <v>450.3</v>
      </c>
      <c r="J85">
        <v>445.95</v>
      </c>
      <c r="K85">
        <f t="shared" si="46"/>
        <v>4.35000000000002</v>
      </c>
    </row>
    <row r="86" ht="21.95" customHeight="1" spans="1:11">
      <c r="A86" s="51" t="s">
        <v>80</v>
      </c>
      <c r="B86" s="52">
        <v>2.96</v>
      </c>
      <c r="C86" s="53">
        <f t="shared" si="48"/>
        <v>0</v>
      </c>
      <c r="D86" s="53">
        <f t="shared" si="49"/>
        <v>0</v>
      </c>
      <c r="E86" s="53">
        <f t="shared" si="50"/>
        <v>0</v>
      </c>
      <c r="F86" s="52"/>
      <c r="G86" s="53">
        <v>2.96</v>
      </c>
      <c r="H86" s="53">
        <f t="shared" si="44"/>
        <v>0</v>
      </c>
      <c r="I86" s="57">
        <f t="shared" si="45"/>
        <v>0</v>
      </c>
      <c r="J86">
        <v>0</v>
      </c>
      <c r="K86">
        <f t="shared" si="46"/>
        <v>0</v>
      </c>
    </row>
    <row r="87" ht="21.95" customHeight="1" spans="1:11">
      <c r="A87" s="51" t="s">
        <v>81</v>
      </c>
      <c r="B87" s="52">
        <v>7.96</v>
      </c>
      <c r="C87" s="53">
        <f t="shared" si="48"/>
        <v>0</v>
      </c>
      <c r="D87" s="53">
        <f t="shared" si="49"/>
        <v>0</v>
      </c>
      <c r="E87" s="53">
        <f t="shared" si="50"/>
        <v>0</v>
      </c>
      <c r="F87" s="52"/>
      <c r="G87" s="53">
        <v>7.96</v>
      </c>
      <c r="H87" s="53">
        <f t="shared" si="44"/>
        <v>0</v>
      </c>
      <c r="I87" s="57">
        <f t="shared" si="45"/>
        <v>0</v>
      </c>
      <c r="J87">
        <v>0</v>
      </c>
      <c r="K87">
        <f t="shared" si="46"/>
        <v>0</v>
      </c>
    </row>
    <row r="88" ht="21.95" customHeight="1" spans="1:11">
      <c r="A88" s="51" t="s">
        <v>82</v>
      </c>
      <c r="B88" s="52">
        <v>6.48</v>
      </c>
      <c r="C88" s="53">
        <f t="shared" si="48"/>
        <v>0</v>
      </c>
      <c r="D88" s="53">
        <f t="shared" si="49"/>
        <v>0</v>
      </c>
      <c r="E88" s="53">
        <f t="shared" si="50"/>
        <v>0</v>
      </c>
      <c r="F88" s="52"/>
      <c r="G88" s="53">
        <v>6.48</v>
      </c>
      <c r="H88" s="53">
        <f t="shared" si="44"/>
        <v>0</v>
      </c>
      <c r="I88" s="57">
        <f t="shared" si="45"/>
        <v>0</v>
      </c>
      <c r="J88">
        <v>0</v>
      </c>
      <c r="K88">
        <f t="shared" si="46"/>
        <v>0</v>
      </c>
    </row>
    <row r="89" ht="21.95" customHeight="1" spans="1:11">
      <c r="A89" s="50" t="s">
        <v>83</v>
      </c>
      <c r="B89" s="49">
        <f t="shared" ref="B89:H89" si="52">SUM(B90:B91)</f>
        <v>596.41</v>
      </c>
      <c r="C89" s="49">
        <f t="shared" si="52"/>
        <v>580.49</v>
      </c>
      <c r="D89" s="49">
        <f t="shared" si="52"/>
        <v>29.1</v>
      </c>
      <c r="E89" s="49">
        <f t="shared" si="52"/>
        <v>609.59</v>
      </c>
      <c r="F89" s="49">
        <f t="shared" si="52"/>
        <v>205.2</v>
      </c>
      <c r="G89" s="49">
        <f t="shared" si="52"/>
        <v>391.21</v>
      </c>
      <c r="H89" s="49">
        <f t="shared" si="52"/>
        <v>404.39</v>
      </c>
      <c r="I89" s="57">
        <f t="shared" si="45"/>
        <v>609.59</v>
      </c>
      <c r="J89">
        <v>609.59</v>
      </c>
      <c r="K89">
        <f t="shared" si="46"/>
        <v>0</v>
      </c>
    </row>
    <row r="90" ht="21.95" customHeight="1" spans="1:11">
      <c r="A90" s="51" t="s">
        <v>12</v>
      </c>
      <c r="B90" s="52">
        <v>207.71</v>
      </c>
      <c r="C90" s="53">
        <f t="shared" ref="C90:C96" si="53">IF(B90&gt;20,B90,0)</f>
        <v>207.71</v>
      </c>
      <c r="D90" s="53">
        <f t="shared" ref="D90:D96" si="54">IF(C90&gt;20,9.7,0)</f>
        <v>9.7</v>
      </c>
      <c r="E90" s="53">
        <f t="shared" ref="E90:E96" si="55">C90+D90</f>
        <v>217.41</v>
      </c>
      <c r="F90" s="52">
        <v>182.75</v>
      </c>
      <c r="G90" s="53">
        <v>24.96</v>
      </c>
      <c r="H90" s="53">
        <f t="shared" si="44"/>
        <v>34.66</v>
      </c>
      <c r="I90" s="57">
        <f t="shared" si="45"/>
        <v>217.41</v>
      </c>
      <c r="J90">
        <v>217.41</v>
      </c>
      <c r="K90">
        <f t="shared" si="46"/>
        <v>0</v>
      </c>
    </row>
    <row r="91" ht="21.95" customHeight="1" spans="1:11">
      <c r="A91" s="54" t="s">
        <v>84</v>
      </c>
      <c r="B91" s="49">
        <f t="shared" ref="B91:H91" si="56">SUM(B92:B96)</f>
        <v>388.7</v>
      </c>
      <c r="C91" s="49">
        <f t="shared" si="56"/>
        <v>372.78</v>
      </c>
      <c r="D91" s="49">
        <f t="shared" si="56"/>
        <v>19.4</v>
      </c>
      <c r="E91" s="49">
        <f t="shared" si="56"/>
        <v>392.18</v>
      </c>
      <c r="F91" s="49">
        <f t="shared" si="56"/>
        <v>22.45</v>
      </c>
      <c r="G91" s="49">
        <f t="shared" si="56"/>
        <v>366.25</v>
      </c>
      <c r="H91" s="49">
        <f t="shared" si="56"/>
        <v>369.73</v>
      </c>
      <c r="I91" s="57">
        <f t="shared" si="45"/>
        <v>392.18</v>
      </c>
      <c r="J91">
        <v>392.18</v>
      </c>
      <c r="K91">
        <f t="shared" si="46"/>
        <v>0</v>
      </c>
    </row>
    <row r="92" ht="21.95" customHeight="1" spans="1:11">
      <c r="A92" s="51" t="s">
        <v>85</v>
      </c>
      <c r="B92" s="52">
        <v>57.84</v>
      </c>
      <c r="C92" s="53">
        <f t="shared" si="53"/>
        <v>57.84</v>
      </c>
      <c r="D92" s="53">
        <f t="shared" si="54"/>
        <v>9.7</v>
      </c>
      <c r="E92" s="53">
        <f t="shared" si="55"/>
        <v>67.54</v>
      </c>
      <c r="F92" s="52">
        <v>22.45</v>
      </c>
      <c r="G92" s="53">
        <v>35.39</v>
      </c>
      <c r="H92" s="53">
        <f t="shared" si="44"/>
        <v>45.09</v>
      </c>
      <c r="I92" s="57">
        <f t="shared" si="45"/>
        <v>67.54</v>
      </c>
      <c r="J92">
        <v>67.54</v>
      </c>
      <c r="K92">
        <f t="shared" si="46"/>
        <v>0</v>
      </c>
    </row>
    <row r="93" ht="21.95" customHeight="1" spans="1:11">
      <c r="A93" s="51" t="s">
        <v>86</v>
      </c>
      <c r="B93" s="52">
        <v>6.48</v>
      </c>
      <c r="C93" s="53">
        <f t="shared" si="53"/>
        <v>0</v>
      </c>
      <c r="D93" s="53">
        <f t="shared" si="54"/>
        <v>0</v>
      </c>
      <c r="E93" s="53">
        <f t="shared" si="55"/>
        <v>0</v>
      </c>
      <c r="F93" s="52"/>
      <c r="G93" s="53">
        <v>6.48</v>
      </c>
      <c r="H93" s="53">
        <f t="shared" si="44"/>
        <v>0</v>
      </c>
      <c r="I93" s="57">
        <f t="shared" si="45"/>
        <v>0</v>
      </c>
      <c r="J93">
        <v>0</v>
      </c>
      <c r="K93">
        <f t="shared" si="46"/>
        <v>0</v>
      </c>
    </row>
    <row r="94" ht="21.95" customHeight="1" spans="1:11">
      <c r="A94" s="58" t="s">
        <v>87</v>
      </c>
      <c r="B94" s="52">
        <v>314.94</v>
      </c>
      <c r="C94" s="53">
        <f t="shared" si="53"/>
        <v>314.94</v>
      </c>
      <c r="D94" s="53">
        <f t="shared" si="54"/>
        <v>9.7</v>
      </c>
      <c r="E94" s="53">
        <f t="shared" si="55"/>
        <v>324.64</v>
      </c>
      <c r="F94" s="52"/>
      <c r="G94" s="53">
        <v>314.94</v>
      </c>
      <c r="H94" s="53">
        <f t="shared" si="44"/>
        <v>324.64</v>
      </c>
      <c r="I94" s="57">
        <f t="shared" si="45"/>
        <v>324.64</v>
      </c>
      <c r="J94">
        <v>324.64</v>
      </c>
      <c r="K94">
        <f t="shared" si="46"/>
        <v>0</v>
      </c>
    </row>
    <row r="95" ht="21.95" customHeight="1" spans="1:11">
      <c r="A95" s="51" t="s">
        <v>88</v>
      </c>
      <c r="B95" s="52">
        <v>2.96</v>
      </c>
      <c r="C95" s="53">
        <f t="shared" si="53"/>
        <v>0</v>
      </c>
      <c r="D95" s="53">
        <f t="shared" si="54"/>
        <v>0</v>
      </c>
      <c r="E95" s="53">
        <f t="shared" si="55"/>
        <v>0</v>
      </c>
      <c r="F95" s="52"/>
      <c r="G95" s="53">
        <v>2.96</v>
      </c>
      <c r="H95" s="53">
        <f t="shared" si="44"/>
        <v>0</v>
      </c>
      <c r="I95" s="57">
        <f t="shared" si="45"/>
        <v>0</v>
      </c>
      <c r="J95">
        <v>0</v>
      </c>
      <c r="K95">
        <f t="shared" si="46"/>
        <v>0</v>
      </c>
    </row>
    <row r="96" ht="21.95" customHeight="1" spans="1:11">
      <c r="A96" s="51" t="s">
        <v>89</v>
      </c>
      <c r="B96" s="52">
        <v>6.48</v>
      </c>
      <c r="C96" s="53">
        <f t="shared" si="53"/>
        <v>0</v>
      </c>
      <c r="D96" s="53">
        <f t="shared" si="54"/>
        <v>0</v>
      </c>
      <c r="E96" s="53">
        <f t="shared" si="55"/>
        <v>0</v>
      </c>
      <c r="F96" s="52"/>
      <c r="G96" s="53">
        <v>6.48</v>
      </c>
      <c r="H96" s="53">
        <f t="shared" si="44"/>
        <v>0</v>
      </c>
      <c r="I96" s="57">
        <f t="shared" si="45"/>
        <v>0</v>
      </c>
      <c r="J96">
        <v>0</v>
      </c>
      <c r="K96">
        <f t="shared" si="46"/>
        <v>0</v>
      </c>
    </row>
    <row r="97" ht="21.95" customHeight="1" spans="1:11">
      <c r="A97" s="50" t="s">
        <v>90</v>
      </c>
      <c r="B97" s="49">
        <f t="shared" ref="B97:H97" si="57">SUM(B98:B99)</f>
        <v>281.04</v>
      </c>
      <c r="C97" s="49">
        <f t="shared" si="57"/>
        <v>235.63</v>
      </c>
      <c r="D97" s="49">
        <f t="shared" si="57"/>
        <v>48.5</v>
      </c>
      <c r="E97" s="49">
        <f t="shared" si="57"/>
        <v>284.13</v>
      </c>
      <c r="F97" s="49">
        <f t="shared" si="57"/>
        <v>0</v>
      </c>
      <c r="G97" s="49">
        <f t="shared" si="57"/>
        <v>281.04</v>
      </c>
      <c r="H97" s="49">
        <f t="shared" si="57"/>
        <v>284.13</v>
      </c>
      <c r="I97" s="57">
        <f t="shared" si="45"/>
        <v>284.13</v>
      </c>
      <c r="J97">
        <v>284.13</v>
      </c>
      <c r="K97">
        <f t="shared" si="46"/>
        <v>0</v>
      </c>
    </row>
    <row r="98" ht="21.95" customHeight="1" spans="1:11">
      <c r="A98" s="51" t="s">
        <v>12</v>
      </c>
      <c r="B98" s="52">
        <v>25.55</v>
      </c>
      <c r="C98" s="53">
        <f t="shared" ref="C98:C109" si="58">IF(B98&gt;20,B98,0)</f>
        <v>25.55</v>
      </c>
      <c r="D98" s="53">
        <f t="shared" ref="D98:D109" si="59">IF(C98&gt;20,9.7,0)</f>
        <v>9.7</v>
      </c>
      <c r="E98" s="53">
        <f t="shared" ref="E98:E109" si="60">C98+D98</f>
        <v>35.25</v>
      </c>
      <c r="F98" s="52"/>
      <c r="G98" s="53">
        <v>25.55</v>
      </c>
      <c r="H98" s="53">
        <f t="shared" si="44"/>
        <v>35.25</v>
      </c>
      <c r="I98" s="57">
        <f t="shared" si="45"/>
        <v>35.25</v>
      </c>
      <c r="J98">
        <v>35.25</v>
      </c>
      <c r="K98">
        <f t="shared" si="46"/>
        <v>0</v>
      </c>
    </row>
    <row r="99" ht="21.95" customHeight="1" spans="1:11">
      <c r="A99" s="54" t="s">
        <v>91</v>
      </c>
      <c r="B99" s="49">
        <f t="shared" ref="B99:H99" si="61">SUM(B100:B109)</f>
        <v>255.49</v>
      </c>
      <c r="C99" s="49">
        <f t="shared" si="61"/>
        <v>210.08</v>
      </c>
      <c r="D99" s="49">
        <f t="shared" si="61"/>
        <v>38.8</v>
      </c>
      <c r="E99" s="49">
        <f t="shared" si="61"/>
        <v>248.88</v>
      </c>
      <c r="F99" s="49">
        <f t="shared" si="61"/>
        <v>0</v>
      </c>
      <c r="G99" s="49">
        <f t="shared" si="61"/>
        <v>255.49</v>
      </c>
      <c r="H99" s="49">
        <f t="shared" si="61"/>
        <v>248.88</v>
      </c>
      <c r="I99" s="57">
        <f t="shared" si="45"/>
        <v>248.88</v>
      </c>
      <c r="J99">
        <v>248.88</v>
      </c>
      <c r="K99">
        <f t="shared" si="46"/>
        <v>0</v>
      </c>
    </row>
    <row r="100" ht="21.95" customHeight="1" spans="1:11">
      <c r="A100" s="51" t="s">
        <v>92</v>
      </c>
      <c r="B100" s="52">
        <v>2.07</v>
      </c>
      <c r="C100" s="53">
        <f t="shared" si="58"/>
        <v>0</v>
      </c>
      <c r="D100" s="53">
        <f t="shared" si="59"/>
        <v>0</v>
      </c>
      <c r="E100" s="53">
        <f t="shared" si="60"/>
        <v>0</v>
      </c>
      <c r="F100" s="52"/>
      <c r="G100" s="53">
        <v>2.07</v>
      </c>
      <c r="H100" s="53">
        <f t="shared" si="44"/>
        <v>0</v>
      </c>
      <c r="I100" s="57">
        <f t="shared" si="45"/>
        <v>0</v>
      </c>
      <c r="J100">
        <v>0</v>
      </c>
      <c r="K100">
        <f t="shared" si="46"/>
        <v>0</v>
      </c>
    </row>
    <row r="101" ht="21.95" customHeight="1" spans="1:11">
      <c r="A101" s="51" t="s">
        <v>93</v>
      </c>
      <c r="B101" s="52">
        <v>7.07</v>
      </c>
      <c r="C101" s="53">
        <f t="shared" si="58"/>
        <v>0</v>
      </c>
      <c r="D101" s="53">
        <f t="shared" si="59"/>
        <v>0</v>
      </c>
      <c r="E101" s="53">
        <f t="shared" si="60"/>
        <v>0</v>
      </c>
      <c r="F101" s="52"/>
      <c r="G101" s="53">
        <v>7.07</v>
      </c>
      <c r="H101" s="53">
        <f t="shared" si="44"/>
        <v>0</v>
      </c>
      <c r="I101" s="57">
        <f t="shared" si="45"/>
        <v>0</v>
      </c>
      <c r="J101">
        <v>0</v>
      </c>
      <c r="K101">
        <f t="shared" si="46"/>
        <v>0</v>
      </c>
    </row>
    <row r="102" ht="21.95" customHeight="1" spans="1:11">
      <c r="A102" s="51" t="s">
        <v>94</v>
      </c>
      <c r="B102" s="52">
        <v>52.77</v>
      </c>
      <c r="C102" s="53">
        <f t="shared" si="58"/>
        <v>52.77</v>
      </c>
      <c r="D102" s="53">
        <f t="shared" si="59"/>
        <v>9.7</v>
      </c>
      <c r="E102" s="53">
        <f t="shared" si="60"/>
        <v>62.47</v>
      </c>
      <c r="F102" s="52"/>
      <c r="G102" s="53">
        <v>52.77</v>
      </c>
      <c r="H102" s="53">
        <f t="shared" si="44"/>
        <v>62.47</v>
      </c>
      <c r="I102" s="57">
        <f t="shared" si="45"/>
        <v>62.47</v>
      </c>
      <c r="J102">
        <v>62.47</v>
      </c>
      <c r="K102">
        <f t="shared" si="46"/>
        <v>0</v>
      </c>
    </row>
    <row r="103" ht="21.95" customHeight="1" spans="1:11">
      <c r="A103" s="51" t="s">
        <v>95</v>
      </c>
      <c r="B103" s="52">
        <v>17.71</v>
      </c>
      <c r="C103" s="53">
        <f t="shared" si="58"/>
        <v>0</v>
      </c>
      <c r="D103" s="53">
        <f t="shared" si="59"/>
        <v>0</v>
      </c>
      <c r="E103" s="53">
        <f t="shared" si="60"/>
        <v>0</v>
      </c>
      <c r="F103" s="52"/>
      <c r="G103" s="53">
        <v>17.71</v>
      </c>
      <c r="H103" s="53">
        <f t="shared" si="44"/>
        <v>0</v>
      </c>
      <c r="I103" s="57">
        <f t="shared" si="45"/>
        <v>0</v>
      </c>
      <c r="J103">
        <v>0</v>
      </c>
      <c r="K103">
        <f t="shared" si="46"/>
        <v>0</v>
      </c>
    </row>
    <row r="104" ht="21.95" customHeight="1" spans="1:11">
      <c r="A104" s="51" t="s">
        <v>96</v>
      </c>
      <c r="B104" s="52">
        <v>43.91</v>
      </c>
      <c r="C104" s="53">
        <f t="shared" si="58"/>
        <v>43.91</v>
      </c>
      <c r="D104" s="53">
        <f t="shared" si="59"/>
        <v>9.7</v>
      </c>
      <c r="E104" s="53">
        <f t="shared" si="60"/>
        <v>53.61</v>
      </c>
      <c r="F104" s="52"/>
      <c r="G104" s="53">
        <v>43.91</v>
      </c>
      <c r="H104" s="53">
        <f t="shared" si="44"/>
        <v>53.61</v>
      </c>
      <c r="I104" s="57">
        <f t="shared" si="45"/>
        <v>53.61</v>
      </c>
      <c r="J104">
        <v>53.61</v>
      </c>
      <c r="K104">
        <f t="shared" si="46"/>
        <v>0</v>
      </c>
    </row>
    <row r="105" ht="21.95" customHeight="1" spans="1:11">
      <c r="A105" s="51" t="s">
        <v>97</v>
      </c>
      <c r="B105" s="52">
        <v>5.6</v>
      </c>
      <c r="C105" s="53">
        <f t="shared" si="58"/>
        <v>0</v>
      </c>
      <c r="D105" s="53">
        <f t="shared" si="59"/>
        <v>0</v>
      </c>
      <c r="E105" s="53">
        <f t="shared" si="60"/>
        <v>0</v>
      </c>
      <c r="F105" s="52"/>
      <c r="G105" s="53">
        <v>5.6</v>
      </c>
      <c r="H105" s="53">
        <f t="shared" si="44"/>
        <v>0</v>
      </c>
      <c r="I105" s="57">
        <f t="shared" si="45"/>
        <v>0</v>
      </c>
      <c r="J105">
        <v>0</v>
      </c>
      <c r="K105">
        <f t="shared" si="46"/>
        <v>0</v>
      </c>
    </row>
    <row r="106" ht="21.95" customHeight="1" spans="1:11">
      <c r="A106" s="51" t="s">
        <v>98</v>
      </c>
      <c r="B106" s="52">
        <v>25.16</v>
      </c>
      <c r="C106" s="53">
        <f t="shared" si="58"/>
        <v>25.16</v>
      </c>
      <c r="D106" s="53">
        <f t="shared" si="59"/>
        <v>9.7</v>
      </c>
      <c r="E106" s="53">
        <f t="shared" si="60"/>
        <v>34.86</v>
      </c>
      <c r="F106" s="52"/>
      <c r="G106" s="53">
        <v>25.16</v>
      </c>
      <c r="H106" s="53">
        <f t="shared" si="44"/>
        <v>34.86</v>
      </c>
      <c r="I106" s="57">
        <f t="shared" si="45"/>
        <v>34.86</v>
      </c>
      <c r="J106">
        <v>34.86</v>
      </c>
      <c r="K106">
        <f t="shared" si="46"/>
        <v>0</v>
      </c>
    </row>
    <row r="107" ht="21.95" customHeight="1" spans="1:11">
      <c r="A107" s="51" t="s">
        <v>99</v>
      </c>
      <c r="B107" s="52">
        <v>88.24</v>
      </c>
      <c r="C107" s="53">
        <f t="shared" si="58"/>
        <v>88.24</v>
      </c>
      <c r="D107" s="53">
        <f t="shared" si="59"/>
        <v>9.7</v>
      </c>
      <c r="E107" s="53">
        <f t="shared" si="60"/>
        <v>97.94</v>
      </c>
      <c r="F107" s="52"/>
      <c r="G107" s="53">
        <v>88.24</v>
      </c>
      <c r="H107" s="53">
        <f t="shared" ref="H107:H137" si="62">IF(C107&gt;20,G107+9.7,0)</f>
        <v>97.94</v>
      </c>
      <c r="I107" s="57">
        <f t="shared" ref="I107:I138" si="63">H107+F107</f>
        <v>97.94</v>
      </c>
      <c r="J107">
        <v>97.94</v>
      </c>
      <c r="K107">
        <f t="shared" ref="K107:K138" si="64">I107-J107</f>
        <v>0</v>
      </c>
    </row>
    <row r="108" ht="21.95" customHeight="1" spans="1:11">
      <c r="A108" s="51" t="s">
        <v>100</v>
      </c>
      <c r="B108" s="52">
        <v>6.48</v>
      </c>
      <c r="C108" s="53">
        <f t="shared" si="58"/>
        <v>0</v>
      </c>
      <c r="D108" s="53">
        <f t="shared" si="59"/>
        <v>0</v>
      </c>
      <c r="E108" s="53">
        <f t="shared" si="60"/>
        <v>0</v>
      </c>
      <c r="F108" s="52"/>
      <c r="G108" s="53">
        <v>6.48</v>
      </c>
      <c r="H108" s="53">
        <f t="shared" si="62"/>
        <v>0</v>
      </c>
      <c r="I108" s="57">
        <f t="shared" si="63"/>
        <v>0</v>
      </c>
      <c r="J108">
        <v>0</v>
      </c>
      <c r="K108">
        <f t="shared" si="64"/>
        <v>0</v>
      </c>
    </row>
    <row r="109" ht="21.95" customHeight="1" spans="1:11">
      <c r="A109" s="51" t="s">
        <v>101</v>
      </c>
      <c r="B109" s="52">
        <v>6.48</v>
      </c>
      <c r="C109" s="53">
        <f t="shared" si="58"/>
        <v>0</v>
      </c>
      <c r="D109" s="53">
        <f t="shared" si="59"/>
        <v>0</v>
      </c>
      <c r="E109" s="53">
        <f t="shared" si="60"/>
        <v>0</v>
      </c>
      <c r="F109" s="52"/>
      <c r="G109" s="53">
        <v>6.48</v>
      </c>
      <c r="H109" s="53">
        <f t="shared" si="62"/>
        <v>0</v>
      </c>
      <c r="I109" s="57">
        <f t="shared" si="63"/>
        <v>0</v>
      </c>
      <c r="J109">
        <v>0</v>
      </c>
      <c r="K109">
        <f t="shared" si="64"/>
        <v>0</v>
      </c>
    </row>
    <row r="110" ht="21.95" customHeight="1" spans="1:11">
      <c r="A110" s="50" t="s">
        <v>102</v>
      </c>
      <c r="B110" s="49">
        <f t="shared" ref="B110:H110" si="65">SUM(B111:B112)</f>
        <v>1269.1</v>
      </c>
      <c r="C110" s="49">
        <f t="shared" si="65"/>
        <v>1218.3</v>
      </c>
      <c r="D110" s="49">
        <f t="shared" si="65"/>
        <v>38.8</v>
      </c>
      <c r="E110" s="49">
        <f t="shared" si="65"/>
        <v>1257.1</v>
      </c>
      <c r="F110" s="49">
        <f t="shared" si="65"/>
        <v>365.5</v>
      </c>
      <c r="G110" s="49">
        <f t="shared" si="65"/>
        <v>903.6</v>
      </c>
      <c r="H110" s="49">
        <f t="shared" si="65"/>
        <v>891.6</v>
      </c>
      <c r="I110" s="57">
        <f t="shared" si="63"/>
        <v>1257.1</v>
      </c>
      <c r="J110">
        <v>1257.1</v>
      </c>
      <c r="K110">
        <f t="shared" si="64"/>
        <v>0</v>
      </c>
    </row>
    <row r="111" ht="21.95" customHeight="1" spans="1:11">
      <c r="A111" s="51" t="s">
        <v>12</v>
      </c>
      <c r="B111" s="52">
        <v>12.78</v>
      </c>
      <c r="C111" s="53">
        <f t="shared" ref="C111:C121" si="66">IF(B111&gt;20,B111,0)</f>
        <v>0</v>
      </c>
      <c r="D111" s="53">
        <f t="shared" ref="D111:D121" si="67">IF(C111&gt;20,9.7,0)</f>
        <v>0</v>
      </c>
      <c r="E111" s="53">
        <f t="shared" ref="E111:E121" si="68">C111+D111</f>
        <v>0</v>
      </c>
      <c r="F111" s="52"/>
      <c r="G111" s="53">
        <v>12.78</v>
      </c>
      <c r="H111" s="53">
        <f t="shared" si="62"/>
        <v>0</v>
      </c>
      <c r="I111" s="57">
        <f t="shared" si="63"/>
        <v>0</v>
      </c>
      <c r="J111">
        <v>0</v>
      </c>
      <c r="K111">
        <f t="shared" si="64"/>
        <v>0</v>
      </c>
    </row>
    <row r="112" ht="21.95" customHeight="1" spans="1:11">
      <c r="A112" s="54" t="s">
        <v>103</v>
      </c>
      <c r="B112" s="49">
        <f t="shared" ref="B112:H112" si="69">SUM(B113:B121)</f>
        <v>1256.32</v>
      </c>
      <c r="C112" s="49">
        <f t="shared" si="69"/>
        <v>1218.3</v>
      </c>
      <c r="D112" s="49">
        <f t="shared" si="69"/>
        <v>38.8</v>
      </c>
      <c r="E112" s="49">
        <f t="shared" si="69"/>
        <v>1257.1</v>
      </c>
      <c r="F112" s="49">
        <f t="shared" si="69"/>
        <v>365.5</v>
      </c>
      <c r="G112" s="49">
        <f t="shared" si="69"/>
        <v>890.82</v>
      </c>
      <c r="H112" s="49">
        <f t="shared" si="69"/>
        <v>891.6</v>
      </c>
      <c r="I112" s="57">
        <f t="shared" si="63"/>
        <v>1257.1</v>
      </c>
      <c r="J112">
        <v>1257.1</v>
      </c>
      <c r="K112">
        <f t="shared" si="64"/>
        <v>0</v>
      </c>
    </row>
    <row r="113" ht="21.95" customHeight="1" spans="1:11">
      <c r="A113" s="51" t="s">
        <v>104</v>
      </c>
      <c r="B113" s="52">
        <v>1089.59</v>
      </c>
      <c r="C113" s="53">
        <f t="shared" si="66"/>
        <v>1089.59</v>
      </c>
      <c r="D113" s="53">
        <f t="shared" si="67"/>
        <v>9.7</v>
      </c>
      <c r="E113" s="53">
        <f t="shared" si="68"/>
        <v>1099.29</v>
      </c>
      <c r="F113" s="52">
        <v>365.5</v>
      </c>
      <c r="G113" s="53">
        <v>724.09</v>
      </c>
      <c r="H113" s="53">
        <f t="shared" si="62"/>
        <v>733.79</v>
      </c>
      <c r="I113" s="57">
        <f t="shared" si="63"/>
        <v>1099.29</v>
      </c>
      <c r="J113">
        <v>1099.29</v>
      </c>
      <c r="K113">
        <f t="shared" si="64"/>
        <v>0</v>
      </c>
    </row>
    <row r="114" ht="21.95" customHeight="1" spans="1:11">
      <c r="A114" s="51" t="s">
        <v>105</v>
      </c>
      <c r="B114" s="52">
        <v>29.74</v>
      </c>
      <c r="C114" s="53">
        <f t="shared" si="66"/>
        <v>29.74</v>
      </c>
      <c r="D114" s="53">
        <f t="shared" si="67"/>
        <v>9.7</v>
      </c>
      <c r="E114" s="53">
        <f t="shared" si="68"/>
        <v>39.44</v>
      </c>
      <c r="F114" s="52"/>
      <c r="G114" s="53">
        <v>29.74</v>
      </c>
      <c r="H114" s="53">
        <f t="shared" si="62"/>
        <v>39.44</v>
      </c>
      <c r="I114" s="57">
        <f t="shared" si="63"/>
        <v>39.44</v>
      </c>
      <c r="J114">
        <v>39.44</v>
      </c>
      <c r="K114">
        <f t="shared" si="64"/>
        <v>0</v>
      </c>
    </row>
    <row r="115" ht="21.95" customHeight="1" spans="1:11">
      <c r="A115" s="51" t="s">
        <v>106</v>
      </c>
      <c r="B115" s="52">
        <v>2.96</v>
      </c>
      <c r="C115" s="53">
        <f t="shared" si="66"/>
        <v>0</v>
      </c>
      <c r="D115" s="53">
        <f t="shared" si="67"/>
        <v>0</v>
      </c>
      <c r="E115" s="53">
        <f t="shared" si="68"/>
        <v>0</v>
      </c>
      <c r="F115" s="52"/>
      <c r="G115" s="53">
        <v>2.96</v>
      </c>
      <c r="H115" s="53">
        <f t="shared" si="62"/>
        <v>0</v>
      </c>
      <c r="I115" s="57">
        <f t="shared" si="63"/>
        <v>0</v>
      </c>
      <c r="J115">
        <v>0</v>
      </c>
      <c r="K115">
        <f t="shared" si="64"/>
        <v>0</v>
      </c>
    </row>
    <row r="116" ht="21.95" customHeight="1" spans="1:11">
      <c r="A116" s="51" t="s">
        <v>107</v>
      </c>
      <c r="B116" s="52">
        <v>5.92</v>
      </c>
      <c r="C116" s="53">
        <f t="shared" si="66"/>
        <v>0</v>
      </c>
      <c r="D116" s="53">
        <f t="shared" si="67"/>
        <v>0</v>
      </c>
      <c r="E116" s="53">
        <f t="shared" si="68"/>
        <v>0</v>
      </c>
      <c r="F116" s="52"/>
      <c r="G116" s="53">
        <v>5.92</v>
      </c>
      <c r="H116" s="53">
        <f t="shared" si="62"/>
        <v>0</v>
      </c>
      <c r="I116" s="57">
        <f t="shared" si="63"/>
        <v>0</v>
      </c>
      <c r="J116">
        <v>0</v>
      </c>
      <c r="K116">
        <f t="shared" si="64"/>
        <v>0</v>
      </c>
    </row>
    <row r="117" ht="21.95" customHeight="1" spans="1:11">
      <c r="A117" s="51" t="s">
        <v>108</v>
      </c>
      <c r="B117" s="52">
        <v>7.96</v>
      </c>
      <c r="C117" s="53">
        <f t="shared" si="66"/>
        <v>0</v>
      </c>
      <c r="D117" s="53">
        <f t="shared" si="67"/>
        <v>0</v>
      </c>
      <c r="E117" s="53">
        <f t="shared" si="68"/>
        <v>0</v>
      </c>
      <c r="F117" s="52"/>
      <c r="G117" s="53">
        <v>7.96</v>
      </c>
      <c r="H117" s="53">
        <f t="shared" si="62"/>
        <v>0</v>
      </c>
      <c r="I117" s="57">
        <f t="shared" si="63"/>
        <v>0</v>
      </c>
      <c r="J117">
        <v>0</v>
      </c>
      <c r="K117">
        <f t="shared" si="64"/>
        <v>0</v>
      </c>
    </row>
    <row r="118" ht="21.95" customHeight="1" spans="1:11">
      <c r="A118" s="51" t="s">
        <v>109</v>
      </c>
      <c r="B118" s="52">
        <v>26.12</v>
      </c>
      <c r="C118" s="53">
        <f t="shared" si="66"/>
        <v>26.12</v>
      </c>
      <c r="D118" s="53">
        <f t="shared" si="67"/>
        <v>9.7</v>
      </c>
      <c r="E118" s="53">
        <f t="shared" si="68"/>
        <v>35.82</v>
      </c>
      <c r="F118" s="52"/>
      <c r="G118" s="53">
        <v>26.12</v>
      </c>
      <c r="H118" s="53">
        <f t="shared" si="62"/>
        <v>35.82</v>
      </c>
      <c r="I118" s="57">
        <f t="shared" si="63"/>
        <v>35.82</v>
      </c>
      <c r="J118">
        <v>35.82</v>
      </c>
      <c r="K118">
        <f t="shared" si="64"/>
        <v>0</v>
      </c>
    </row>
    <row r="119" ht="21.95" customHeight="1" spans="1:11">
      <c r="A119" s="51" t="s">
        <v>110</v>
      </c>
      <c r="B119" s="52">
        <v>72.85</v>
      </c>
      <c r="C119" s="53">
        <f t="shared" si="66"/>
        <v>72.85</v>
      </c>
      <c r="D119" s="53">
        <f t="shared" si="67"/>
        <v>9.7</v>
      </c>
      <c r="E119" s="53">
        <f t="shared" si="68"/>
        <v>82.55</v>
      </c>
      <c r="F119" s="52"/>
      <c r="G119" s="53">
        <v>72.85</v>
      </c>
      <c r="H119" s="53">
        <f t="shared" si="62"/>
        <v>82.55</v>
      </c>
      <c r="I119" s="57">
        <f t="shared" si="63"/>
        <v>82.55</v>
      </c>
      <c r="J119">
        <v>82.55</v>
      </c>
      <c r="K119">
        <f t="shared" si="64"/>
        <v>0</v>
      </c>
    </row>
    <row r="120" ht="21.95" customHeight="1" spans="1:13">
      <c r="A120" s="51" t="s">
        <v>111</v>
      </c>
      <c r="B120" s="52">
        <v>4.14</v>
      </c>
      <c r="C120" s="53">
        <f t="shared" si="66"/>
        <v>0</v>
      </c>
      <c r="D120" s="53">
        <f t="shared" si="67"/>
        <v>0</v>
      </c>
      <c r="E120" s="53">
        <f t="shared" si="68"/>
        <v>0</v>
      </c>
      <c r="F120" s="52"/>
      <c r="G120" s="53">
        <v>4.14</v>
      </c>
      <c r="H120" s="53">
        <f t="shared" si="62"/>
        <v>0</v>
      </c>
      <c r="I120" s="57">
        <f t="shared" si="63"/>
        <v>0</v>
      </c>
      <c r="J120">
        <v>0</v>
      </c>
      <c r="K120">
        <f t="shared" si="64"/>
        <v>0</v>
      </c>
      <c r="L120" s="51" t="s">
        <v>187</v>
      </c>
      <c r="M120" s="53">
        <v>25.19</v>
      </c>
    </row>
    <row r="121" ht="21.95" customHeight="1" spans="1:13">
      <c r="A121" s="51" t="s">
        <v>112</v>
      </c>
      <c r="B121" s="52">
        <v>17.04</v>
      </c>
      <c r="C121" s="53">
        <f t="shared" si="66"/>
        <v>0</v>
      </c>
      <c r="D121" s="53">
        <f t="shared" si="67"/>
        <v>0</v>
      </c>
      <c r="E121" s="53">
        <f t="shared" si="68"/>
        <v>0</v>
      </c>
      <c r="F121" s="52"/>
      <c r="G121" s="53">
        <v>17.04</v>
      </c>
      <c r="H121" s="53">
        <f t="shared" si="62"/>
        <v>0</v>
      </c>
      <c r="I121" s="57">
        <f t="shared" si="63"/>
        <v>0</v>
      </c>
      <c r="J121">
        <v>0</v>
      </c>
      <c r="K121">
        <f t="shared" si="64"/>
        <v>0</v>
      </c>
      <c r="L121" s="51" t="s">
        <v>191</v>
      </c>
      <c r="M121" s="53">
        <v>191.48</v>
      </c>
    </row>
    <row r="122" ht="21.95" customHeight="1" spans="1:11">
      <c r="A122" s="50" t="s">
        <v>113</v>
      </c>
      <c r="B122" s="49">
        <f t="shared" ref="B122:H122" si="70">SUM(B123:B124)</f>
        <v>2814.25</v>
      </c>
      <c r="C122" s="49">
        <f t="shared" si="70"/>
        <v>2774.55</v>
      </c>
      <c r="D122" s="49">
        <f t="shared" si="70"/>
        <v>87.3</v>
      </c>
      <c r="E122" s="49">
        <f t="shared" si="70"/>
        <v>2861.85</v>
      </c>
      <c r="F122" s="49">
        <f t="shared" si="70"/>
        <v>520.22</v>
      </c>
      <c r="G122" s="49">
        <f t="shared" si="70"/>
        <v>2294.03</v>
      </c>
      <c r="H122" s="49">
        <f t="shared" si="70"/>
        <v>2341.63</v>
      </c>
      <c r="I122" s="57">
        <f t="shared" si="63"/>
        <v>2861.85</v>
      </c>
      <c r="J122">
        <v>2861.85</v>
      </c>
      <c r="K122">
        <f t="shared" si="64"/>
        <v>0</v>
      </c>
    </row>
    <row r="123" ht="21.95" customHeight="1" spans="1:11">
      <c r="A123" s="51" t="s">
        <v>12</v>
      </c>
      <c r="B123" s="52">
        <v>387.52</v>
      </c>
      <c r="C123" s="53">
        <f t="shared" ref="C123:C135" si="71">IF(B123&gt;20,B123,0)</f>
        <v>387.52</v>
      </c>
      <c r="D123" s="53">
        <f t="shared" ref="D123:D135" si="72">IF(C123&gt;20,9.7,0)</f>
        <v>9.7</v>
      </c>
      <c r="E123" s="53">
        <f t="shared" ref="E123:E135" si="73">C123+D123</f>
        <v>397.22</v>
      </c>
      <c r="F123" s="52">
        <v>182.75</v>
      </c>
      <c r="G123" s="53">
        <v>204.77</v>
      </c>
      <c r="H123" s="53">
        <f t="shared" si="62"/>
        <v>214.47</v>
      </c>
      <c r="I123" s="57">
        <f t="shared" si="63"/>
        <v>397.22</v>
      </c>
      <c r="J123">
        <v>397.22</v>
      </c>
      <c r="K123">
        <f t="shared" si="64"/>
        <v>0</v>
      </c>
    </row>
    <row r="124" ht="21.95" customHeight="1" spans="1:11">
      <c r="A124" s="54" t="s">
        <v>114</v>
      </c>
      <c r="B124" s="49">
        <f t="shared" ref="B124:H124" si="74">SUM(B125:B135)</f>
        <v>2426.73</v>
      </c>
      <c r="C124" s="49">
        <f t="shared" si="74"/>
        <v>2387.03</v>
      </c>
      <c r="D124" s="49">
        <f t="shared" si="74"/>
        <v>77.6</v>
      </c>
      <c r="E124" s="49">
        <f t="shared" si="74"/>
        <v>2464.63</v>
      </c>
      <c r="F124" s="49">
        <f t="shared" si="74"/>
        <v>337.47</v>
      </c>
      <c r="G124" s="49">
        <f t="shared" si="74"/>
        <v>2089.26</v>
      </c>
      <c r="H124" s="49">
        <f t="shared" si="74"/>
        <v>2127.16</v>
      </c>
      <c r="I124" s="57">
        <f t="shared" si="63"/>
        <v>2464.63</v>
      </c>
      <c r="J124">
        <v>2464.63</v>
      </c>
      <c r="K124">
        <f t="shared" si="64"/>
        <v>0</v>
      </c>
    </row>
    <row r="125" ht="21.95" customHeight="1" spans="1:11">
      <c r="A125" s="51" t="s">
        <v>115</v>
      </c>
      <c r="B125" s="52">
        <v>33.75</v>
      </c>
      <c r="C125" s="53">
        <f t="shared" si="71"/>
        <v>33.75</v>
      </c>
      <c r="D125" s="53">
        <f t="shared" si="72"/>
        <v>9.7</v>
      </c>
      <c r="E125" s="53">
        <f t="shared" si="73"/>
        <v>43.45</v>
      </c>
      <c r="F125" s="52"/>
      <c r="G125" s="53">
        <v>33.75</v>
      </c>
      <c r="H125" s="53">
        <f t="shared" si="62"/>
        <v>43.45</v>
      </c>
      <c r="I125" s="57">
        <f t="shared" si="63"/>
        <v>43.45</v>
      </c>
      <c r="J125">
        <v>43.45</v>
      </c>
      <c r="K125">
        <f t="shared" si="64"/>
        <v>0</v>
      </c>
    </row>
    <row r="126" ht="21.95" customHeight="1" spans="1:11">
      <c r="A126" s="51" t="s">
        <v>116</v>
      </c>
      <c r="B126" s="60">
        <v>1192.02</v>
      </c>
      <c r="C126" s="53">
        <f t="shared" si="71"/>
        <v>1192.02</v>
      </c>
      <c r="D126" s="53">
        <f t="shared" si="72"/>
        <v>9.7</v>
      </c>
      <c r="E126" s="53">
        <f t="shared" si="73"/>
        <v>1201.72</v>
      </c>
      <c r="F126" s="60">
        <v>182.75</v>
      </c>
      <c r="G126" s="60">
        <v>1009.27</v>
      </c>
      <c r="H126" s="53">
        <f t="shared" si="62"/>
        <v>1018.97</v>
      </c>
      <c r="I126" s="57">
        <f t="shared" si="63"/>
        <v>1201.72</v>
      </c>
      <c r="J126">
        <v>1201.72</v>
      </c>
      <c r="K126">
        <f t="shared" si="64"/>
        <v>0</v>
      </c>
    </row>
    <row r="127" ht="21.95" customHeight="1" spans="1:11">
      <c r="A127" s="51" t="s">
        <v>117</v>
      </c>
      <c r="B127" s="52">
        <v>26.13</v>
      </c>
      <c r="C127" s="53">
        <f t="shared" si="71"/>
        <v>26.13</v>
      </c>
      <c r="D127" s="53">
        <f t="shared" si="72"/>
        <v>9.7</v>
      </c>
      <c r="E127" s="53">
        <f t="shared" si="73"/>
        <v>35.83</v>
      </c>
      <c r="F127" s="52"/>
      <c r="G127" s="53">
        <v>26.13</v>
      </c>
      <c r="H127" s="53">
        <f t="shared" si="62"/>
        <v>35.83</v>
      </c>
      <c r="I127" s="57">
        <f t="shared" si="63"/>
        <v>35.83</v>
      </c>
      <c r="J127">
        <v>35.83</v>
      </c>
      <c r="K127">
        <f t="shared" si="64"/>
        <v>0</v>
      </c>
    </row>
    <row r="128" ht="21.95" customHeight="1" spans="1:11">
      <c r="A128" s="51" t="s">
        <v>118</v>
      </c>
      <c r="B128" s="52">
        <v>514.85</v>
      </c>
      <c r="C128" s="53">
        <f t="shared" si="71"/>
        <v>514.85</v>
      </c>
      <c r="D128" s="53">
        <f t="shared" si="72"/>
        <v>9.7</v>
      </c>
      <c r="E128" s="53">
        <f t="shared" si="73"/>
        <v>524.55</v>
      </c>
      <c r="F128" s="52"/>
      <c r="G128" s="53">
        <v>514.85</v>
      </c>
      <c r="H128" s="53">
        <f t="shared" si="62"/>
        <v>524.55</v>
      </c>
      <c r="I128" s="57">
        <f t="shared" si="63"/>
        <v>524.55</v>
      </c>
      <c r="J128">
        <v>524.55</v>
      </c>
      <c r="K128">
        <f t="shared" si="64"/>
        <v>0</v>
      </c>
    </row>
    <row r="129" ht="21.95" customHeight="1" spans="1:11">
      <c r="A129" s="51" t="s">
        <v>119</v>
      </c>
      <c r="B129" s="52">
        <v>18.16</v>
      </c>
      <c r="C129" s="53">
        <f t="shared" si="71"/>
        <v>0</v>
      </c>
      <c r="D129" s="53">
        <f t="shared" si="72"/>
        <v>0</v>
      </c>
      <c r="E129" s="53">
        <f t="shared" si="73"/>
        <v>0</v>
      </c>
      <c r="F129" s="52"/>
      <c r="G129" s="53">
        <v>18.16</v>
      </c>
      <c r="H129" s="53">
        <f t="shared" si="62"/>
        <v>0</v>
      </c>
      <c r="I129" s="57">
        <f t="shared" si="63"/>
        <v>0</v>
      </c>
      <c r="J129">
        <v>0</v>
      </c>
      <c r="K129">
        <f t="shared" si="64"/>
        <v>0</v>
      </c>
    </row>
    <row r="130" ht="21.95" customHeight="1" spans="1:11">
      <c r="A130" s="51" t="s">
        <v>120</v>
      </c>
      <c r="B130" s="52">
        <v>8.55</v>
      </c>
      <c r="C130" s="53">
        <f t="shared" si="71"/>
        <v>0</v>
      </c>
      <c r="D130" s="53">
        <f t="shared" si="72"/>
        <v>0</v>
      </c>
      <c r="E130" s="53">
        <f t="shared" si="73"/>
        <v>0</v>
      </c>
      <c r="F130" s="52"/>
      <c r="G130" s="53">
        <v>8.55</v>
      </c>
      <c r="H130" s="53">
        <f t="shared" si="62"/>
        <v>0</v>
      </c>
      <c r="I130" s="57">
        <f t="shared" si="63"/>
        <v>0</v>
      </c>
      <c r="J130">
        <v>0</v>
      </c>
      <c r="K130">
        <f t="shared" si="64"/>
        <v>0</v>
      </c>
    </row>
    <row r="131" ht="21.95" customHeight="1" spans="1:11">
      <c r="A131" s="51" t="s">
        <v>121</v>
      </c>
      <c r="B131" s="52">
        <v>178.18</v>
      </c>
      <c r="C131" s="53">
        <f t="shared" si="71"/>
        <v>178.18</v>
      </c>
      <c r="D131" s="53">
        <f t="shared" si="72"/>
        <v>9.7</v>
      </c>
      <c r="E131" s="53">
        <f t="shared" si="73"/>
        <v>187.88</v>
      </c>
      <c r="F131" s="52"/>
      <c r="G131" s="53">
        <v>178.18</v>
      </c>
      <c r="H131" s="53">
        <f t="shared" si="62"/>
        <v>187.88</v>
      </c>
      <c r="I131" s="57">
        <f t="shared" si="63"/>
        <v>187.88</v>
      </c>
      <c r="J131">
        <v>187.88</v>
      </c>
      <c r="K131">
        <f t="shared" si="64"/>
        <v>0</v>
      </c>
    </row>
    <row r="132" ht="21.95" customHeight="1" spans="1:11">
      <c r="A132" s="51" t="s">
        <v>122</v>
      </c>
      <c r="B132" s="52">
        <v>12.99</v>
      </c>
      <c r="C132" s="53">
        <f t="shared" si="71"/>
        <v>0</v>
      </c>
      <c r="D132" s="53">
        <f t="shared" si="72"/>
        <v>0</v>
      </c>
      <c r="E132" s="53">
        <f t="shared" si="73"/>
        <v>0</v>
      </c>
      <c r="F132" s="52"/>
      <c r="G132" s="53">
        <v>12.99</v>
      </c>
      <c r="H132" s="53">
        <f t="shared" si="62"/>
        <v>0</v>
      </c>
      <c r="I132" s="57">
        <f t="shared" si="63"/>
        <v>0</v>
      </c>
      <c r="J132">
        <v>0</v>
      </c>
      <c r="K132">
        <f t="shared" si="64"/>
        <v>0</v>
      </c>
    </row>
    <row r="133" ht="21.95" customHeight="1" spans="1:11">
      <c r="A133" s="51" t="s">
        <v>123</v>
      </c>
      <c r="B133" s="52">
        <v>219.71</v>
      </c>
      <c r="C133" s="53">
        <f t="shared" si="71"/>
        <v>219.71</v>
      </c>
      <c r="D133" s="53">
        <f t="shared" si="72"/>
        <v>9.7</v>
      </c>
      <c r="E133" s="53">
        <f t="shared" si="73"/>
        <v>229.41</v>
      </c>
      <c r="F133" s="52">
        <v>154.72</v>
      </c>
      <c r="G133" s="53">
        <v>64.99</v>
      </c>
      <c r="H133" s="53">
        <f t="shared" si="62"/>
        <v>74.69</v>
      </c>
      <c r="I133" s="57">
        <f t="shared" si="63"/>
        <v>229.41</v>
      </c>
      <c r="J133">
        <v>229.41</v>
      </c>
      <c r="K133">
        <f t="shared" si="64"/>
        <v>0</v>
      </c>
    </row>
    <row r="134" ht="21.95" customHeight="1" spans="1:11">
      <c r="A134" s="51" t="s">
        <v>124</v>
      </c>
      <c r="B134" s="52">
        <v>34.21</v>
      </c>
      <c r="C134" s="53">
        <f t="shared" si="71"/>
        <v>34.21</v>
      </c>
      <c r="D134" s="53">
        <f t="shared" si="72"/>
        <v>9.7</v>
      </c>
      <c r="E134" s="53">
        <f t="shared" si="73"/>
        <v>43.91</v>
      </c>
      <c r="F134" s="52"/>
      <c r="G134" s="53">
        <v>34.21</v>
      </c>
      <c r="H134" s="53">
        <f t="shared" si="62"/>
        <v>43.91</v>
      </c>
      <c r="I134" s="57">
        <f t="shared" si="63"/>
        <v>43.91</v>
      </c>
      <c r="J134">
        <v>43.91</v>
      </c>
      <c r="K134">
        <f t="shared" si="64"/>
        <v>0</v>
      </c>
    </row>
    <row r="135" ht="21.95" customHeight="1" spans="1:11">
      <c r="A135" s="51" t="s">
        <v>125</v>
      </c>
      <c r="B135" s="52">
        <v>188.18</v>
      </c>
      <c r="C135" s="53">
        <f t="shared" si="71"/>
        <v>188.18</v>
      </c>
      <c r="D135" s="53">
        <f t="shared" si="72"/>
        <v>9.7</v>
      </c>
      <c r="E135" s="53">
        <f t="shared" si="73"/>
        <v>197.88</v>
      </c>
      <c r="F135" s="52"/>
      <c r="G135" s="53">
        <v>188.18</v>
      </c>
      <c r="H135" s="53">
        <f t="shared" si="62"/>
        <v>197.88</v>
      </c>
      <c r="I135" s="57">
        <f t="shared" si="63"/>
        <v>197.88</v>
      </c>
      <c r="J135">
        <v>197.88</v>
      </c>
      <c r="K135">
        <f t="shared" si="64"/>
        <v>0</v>
      </c>
    </row>
    <row r="136" ht="21.95" customHeight="1" spans="1:11">
      <c r="A136" s="50" t="s">
        <v>126</v>
      </c>
      <c r="B136" s="49">
        <f t="shared" ref="B136:H136" si="75">SUM(B137:B138)</f>
        <v>1948.91</v>
      </c>
      <c r="C136" s="49">
        <f t="shared" si="75"/>
        <v>1936.81</v>
      </c>
      <c r="D136" s="49">
        <f t="shared" si="75"/>
        <v>48.5</v>
      </c>
      <c r="E136" s="49">
        <f t="shared" si="75"/>
        <v>1985.31</v>
      </c>
      <c r="F136" s="49">
        <f t="shared" si="75"/>
        <v>313.56</v>
      </c>
      <c r="G136" s="49">
        <f t="shared" si="75"/>
        <v>1635.35</v>
      </c>
      <c r="H136" s="49">
        <f t="shared" si="75"/>
        <v>1671.75</v>
      </c>
      <c r="I136" s="57">
        <f t="shared" si="63"/>
        <v>1985.31</v>
      </c>
      <c r="J136">
        <v>1985.31</v>
      </c>
      <c r="K136">
        <f t="shared" si="64"/>
        <v>0</v>
      </c>
    </row>
    <row r="137" ht="21.95" customHeight="1" spans="1:11">
      <c r="A137" s="51" t="s">
        <v>12</v>
      </c>
      <c r="B137" s="52">
        <v>1544.15</v>
      </c>
      <c r="C137" s="53">
        <f t="shared" ref="C137:C144" si="76">IF(B137&gt;20,B137,0)</f>
        <v>1544.15</v>
      </c>
      <c r="D137" s="53">
        <f t="shared" ref="D137:D144" si="77">IF(C137&gt;20,9.7,0)</f>
        <v>9.7</v>
      </c>
      <c r="E137" s="53">
        <f t="shared" ref="E137:E144" si="78">C137+D137</f>
        <v>1553.85</v>
      </c>
      <c r="F137" s="52">
        <v>130.81</v>
      </c>
      <c r="G137" s="53">
        <v>1413.34</v>
      </c>
      <c r="H137" s="53">
        <f t="shared" si="62"/>
        <v>1423.04</v>
      </c>
      <c r="I137" s="57">
        <f t="shared" si="63"/>
        <v>1553.85</v>
      </c>
      <c r="J137">
        <v>1553.85</v>
      </c>
      <c r="K137">
        <f t="shared" si="64"/>
        <v>0</v>
      </c>
    </row>
    <row r="138" ht="21.95" customHeight="1" spans="1:11">
      <c r="A138" s="54" t="s">
        <v>127</v>
      </c>
      <c r="B138" s="49">
        <f t="shared" ref="B138:H138" si="79">SUM(B139:B144)</f>
        <v>404.76</v>
      </c>
      <c r="C138" s="49">
        <f t="shared" si="79"/>
        <v>392.66</v>
      </c>
      <c r="D138" s="49">
        <f t="shared" si="79"/>
        <v>38.8</v>
      </c>
      <c r="E138" s="49">
        <f t="shared" si="79"/>
        <v>431.46</v>
      </c>
      <c r="F138" s="49">
        <f t="shared" si="79"/>
        <v>182.75</v>
      </c>
      <c r="G138" s="49">
        <f t="shared" si="79"/>
        <v>222.01</v>
      </c>
      <c r="H138" s="49">
        <f t="shared" si="79"/>
        <v>248.71</v>
      </c>
      <c r="I138" s="57">
        <f t="shared" si="63"/>
        <v>431.46</v>
      </c>
      <c r="J138">
        <v>431.46</v>
      </c>
      <c r="K138">
        <f t="shared" si="64"/>
        <v>0</v>
      </c>
    </row>
    <row r="139" ht="21.95" customHeight="1" spans="1:11">
      <c r="A139" s="51" t="s">
        <v>128</v>
      </c>
      <c r="B139" s="52">
        <v>316.26</v>
      </c>
      <c r="C139" s="53">
        <f t="shared" si="76"/>
        <v>316.26</v>
      </c>
      <c r="D139" s="53">
        <f t="shared" si="77"/>
        <v>9.7</v>
      </c>
      <c r="E139" s="53">
        <f t="shared" si="78"/>
        <v>325.96</v>
      </c>
      <c r="F139" s="52">
        <v>182.75</v>
      </c>
      <c r="G139" s="53">
        <v>133.51</v>
      </c>
      <c r="H139" s="53">
        <f t="shared" ref="H139:H170" si="80">IF(C139&gt;20,G139+9.7,0)</f>
        <v>143.21</v>
      </c>
      <c r="I139" s="57">
        <f t="shared" ref="I139:I170" si="81">H139+F139</f>
        <v>325.96</v>
      </c>
      <c r="J139">
        <v>325.96</v>
      </c>
      <c r="K139">
        <f t="shared" ref="K139:K170" si="82">I139-J139</f>
        <v>0</v>
      </c>
    </row>
    <row r="140" ht="21.95" customHeight="1" spans="1:11">
      <c r="A140" s="51" t="s">
        <v>129</v>
      </c>
      <c r="B140" s="52">
        <v>8.55</v>
      </c>
      <c r="C140" s="53">
        <f t="shared" si="76"/>
        <v>0</v>
      </c>
      <c r="D140" s="53">
        <f t="shared" si="77"/>
        <v>0</v>
      </c>
      <c r="E140" s="53">
        <f t="shared" si="78"/>
        <v>0</v>
      </c>
      <c r="F140" s="52"/>
      <c r="G140" s="53">
        <v>8.55</v>
      </c>
      <c r="H140" s="53">
        <f t="shared" si="80"/>
        <v>0</v>
      </c>
      <c r="I140" s="57">
        <f t="shared" si="81"/>
        <v>0</v>
      </c>
      <c r="J140">
        <v>0</v>
      </c>
      <c r="K140">
        <f t="shared" si="82"/>
        <v>0</v>
      </c>
    </row>
    <row r="141" ht="21.95" customHeight="1" spans="1:11">
      <c r="A141" s="51" t="s">
        <v>130</v>
      </c>
      <c r="B141" s="52">
        <v>25.19</v>
      </c>
      <c r="C141" s="53">
        <f t="shared" si="76"/>
        <v>25.19</v>
      </c>
      <c r="D141" s="53">
        <f t="shared" si="77"/>
        <v>9.7</v>
      </c>
      <c r="E141" s="53">
        <f t="shared" si="78"/>
        <v>34.89</v>
      </c>
      <c r="F141" s="52"/>
      <c r="G141" s="53">
        <v>25.19</v>
      </c>
      <c r="H141" s="53">
        <f t="shared" si="80"/>
        <v>34.89</v>
      </c>
      <c r="I141" s="57">
        <f t="shared" si="81"/>
        <v>34.89</v>
      </c>
      <c r="J141">
        <v>34.89</v>
      </c>
      <c r="K141">
        <f t="shared" si="82"/>
        <v>0</v>
      </c>
    </row>
    <row r="142" ht="21.95" customHeight="1" spans="1:11">
      <c r="A142" s="51" t="s">
        <v>131</v>
      </c>
      <c r="B142" s="52">
        <v>29.41</v>
      </c>
      <c r="C142" s="53">
        <f t="shared" si="76"/>
        <v>29.41</v>
      </c>
      <c r="D142" s="53">
        <f t="shared" si="77"/>
        <v>9.7</v>
      </c>
      <c r="E142" s="53">
        <f t="shared" si="78"/>
        <v>39.11</v>
      </c>
      <c r="F142" s="52"/>
      <c r="G142" s="53">
        <v>29.41</v>
      </c>
      <c r="H142" s="53">
        <f t="shared" si="80"/>
        <v>39.11</v>
      </c>
      <c r="I142" s="57">
        <f t="shared" si="81"/>
        <v>39.11</v>
      </c>
      <c r="J142">
        <v>39.11</v>
      </c>
      <c r="K142">
        <f t="shared" si="82"/>
        <v>0</v>
      </c>
    </row>
    <row r="143" ht="21.95" customHeight="1" spans="1:11">
      <c r="A143" s="51" t="s">
        <v>132</v>
      </c>
      <c r="B143" s="52">
        <v>3.55</v>
      </c>
      <c r="C143" s="53">
        <f t="shared" si="76"/>
        <v>0</v>
      </c>
      <c r="D143" s="53">
        <f t="shared" si="77"/>
        <v>0</v>
      </c>
      <c r="E143" s="53">
        <f t="shared" si="78"/>
        <v>0</v>
      </c>
      <c r="F143" s="52"/>
      <c r="G143" s="53">
        <v>3.55</v>
      </c>
      <c r="H143" s="53">
        <f t="shared" si="80"/>
        <v>0</v>
      </c>
      <c r="I143" s="57">
        <f t="shared" si="81"/>
        <v>0</v>
      </c>
      <c r="J143">
        <v>0</v>
      </c>
      <c r="K143">
        <f t="shared" si="82"/>
        <v>0</v>
      </c>
    </row>
    <row r="144" ht="21.95" customHeight="1" spans="1:11">
      <c r="A144" s="51" t="s">
        <v>133</v>
      </c>
      <c r="B144" s="52">
        <v>21.8</v>
      </c>
      <c r="C144" s="53">
        <f t="shared" si="76"/>
        <v>21.8</v>
      </c>
      <c r="D144" s="53">
        <f t="shared" si="77"/>
        <v>9.7</v>
      </c>
      <c r="E144" s="53">
        <f t="shared" si="78"/>
        <v>31.5</v>
      </c>
      <c r="F144" s="52"/>
      <c r="G144" s="53">
        <v>21.8</v>
      </c>
      <c r="H144" s="53">
        <f t="shared" si="80"/>
        <v>31.5</v>
      </c>
      <c r="I144" s="57">
        <f t="shared" si="81"/>
        <v>31.5</v>
      </c>
      <c r="J144">
        <v>31.5</v>
      </c>
      <c r="K144">
        <f t="shared" si="82"/>
        <v>0</v>
      </c>
    </row>
    <row r="145" ht="21.95" customHeight="1" spans="1:11">
      <c r="A145" s="50" t="s">
        <v>134</v>
      </c>
      <c r="B145" s="49">
        <f t="shared" ref="B145:H145" si="83">SUM(B146:B147)</f>
        <v>303.11</v>
      </c>
      <c r="C145" s="49">
        <f t="shared" si="83"/>
        <v>259.61</v>
      </c>
      <c r="D145" s="49">
        <f t="shared" si="83"/>
        <v>29.1</v>
      </c>
      <c r="E145" s="49">
        <f t="shared" si="83"/>
        <v>288.71</v>
      </c>
      <c r="F145" s="49">
        <f t="shared" si="83"/>
        <v>0</v>
      </c>
      <c r="G145" s="49">
        <f t="shared" si="83"/>
        <v>303.11</v>
      </c>
      <c r="H145" s="49">
        <f t="shared" si="83"/>
        <v>288.71</v>
      </c>
      <c r="I145" s="57">
        <f t="shared" si="81"/>
        <v>288.71</v>
      </c>
      <c r="J145">
        <v>288.71</v>
      </c>
      <c r="K145">
        <f t="shared" si="82"/>
        <v>0</v>
      </c>
    </row>
    <row r="146" ht="21.95" customHeight="1" spans="1:11">
      <c r="A146" s="51" t="s">
        <v>12</v>
      </c>
      <c r="B146" s="52">
        <v>207.83</v>
      </c>
      <c r="C146" s="53">
        <f t="shared" ref="C146:C153" si="84">IF(B146&gt;20,B146,0)</f>
        <v>207.83</v>
      </c>
      <c r="D146" s="53">
        <f t="shared" ref="D146:D153" si="85">IF(C146&gt;20,9.7,0)</f>
        <v>9.7</v>
      </c>
      <c r="E146" s="53">
        <f t="shared" ref="E146:E153" si="86">C146+D146</f>
        <v>217.53</v>
      </c>
      <c r="F146" s="52"/>
      <c r="G146" s="53">
        <v>207.83</v>
      </c>
      <c r="H146" s="53">
        <f t="shared" si="80"/>
        <v>217.53</v>
      </c>
      <c r="I146" s="57">
        <f t="shared" si="81"/>
        <v>217.53</v>
      </c>
      <c r="J146">
        <v>217.53</v>
      </c>
      <c r="K146">
        <f t="shared" si="82"/>
        <v>0</v>
      </c>
    </row>
    <row r="147" ht="21.95" customHeight="1" spans="1:11">
      <c r="A147" s="54" t="s">
        <v>135</v>
      </c>
      <c r="B147" s="49">
        <f t="shared" ref="B147:H147" si="87">SUM(B148:B153)</f>
        <v>95.28</v>
      </c>
      <c r="C147" s="49">
        <f t="shared" si="87"/>
        <v>51.78</v>
      </c>
      <c r="D147" s="49">
        <f t="shared" si="87"/>
        <v>19.4</v>
      </c>
      <c r="E147" s="49">
        <f t="shared" si="87"/>
        <v>71.18</v>
      </c>
      <c r="F147" s="49">
        <f t="shared" si="87"/>
        <v>0</v>
      </c>
      <c r="G147" s="49">
        <f t="shared" si="87"/>
        <v>95.28</v>
      </c>
      <c r="H147" s="49">
        <f t="shared" si="87"/>
        <v>71.18</v>
      </c>
      <c r="I147" s="57">
        <f t="shared" si="81"/>
        <v>71.18</v>
      </c>
      <c r="J147">
        <v>71.18</v>
      </c>
      <c r="K147">
        <f t="shared" si="82"/>
        <v>0</v>
      </c>
    </row>
    <row r="148" ht="21.95" customHeight="1" spans="1:11">
      <c r="A148" s="51" t="s">
        <v>136</v>
      </c>
      <c r="B148" s="52">
        <v>17.34</v>
      </c>
      <c r="C148" s="53">
        <f t="shared" si="84"/>
        <v>0</v>
      </c>
      <c r="D148" s="53">
        <f t="shared" si="85"/>
        <v>0</v>
      </c>
      <c r="E148" s="53">
        <f t="shared" si="86"/>
        <v>0</v>
      </c>
      <c r="F148" s="52"/>
      <c r="G148" s="53">
        <v>17.34</v>
      </c>
      <c r="H148" s="53">
        <f t="shared" si="80"/>
        <v>0</v>
      </c>
      <c r="I148" s="57">
        <f t="shared" si="81"/>
        <v>0</v>
      </c>
      <c r="J148">
        <v>0</v>
      </c>
      <c r="K148">
        <f t="shared" si="82"/>
        <v>0</v>
      </c>
    </row>
    <row r="149" ht="21.95" customHeight="1" spans="1:11">
      <c r="A149" s="51" t="s">
        <v>137</v>
      </c>
      <c r="B149" s="52">
        <v>8.55</v>
      </c>
      <c r="C149" s="53">
        <f t="shared" si="84"/>
        <v>0</v>
      </c>
      <c r="D149" s="53">
        <f t="shared" si="85"/>
        <v>0</v>
      </c>
      <c r="E149" s="53">
        <f t="shared" si="86"/>
        <v>0</v>
      </c>
      <c r="F149" s="52"/>
      <c r="G149" s="53">
        <v>8.55</v>
      </c>
      <c r="H149" s="53">
        <f t="shared" si="80"/>
        <v>0</v>
      </c>
      <c r="I149" s="57">
        <f t="shared" si="81"/>
        <v>0</v>
      </c>
      <c r="J149">
        <v>0</v>
      </c>
      <c r="K149">
        <f t="shared" si="82"/>
        <v>0</v>
      </c>
    </row>
    <row r="150" ht="21.95" customHeight="1" spans="1:11">
      <c r="A150" s="51" t="s">
        <v>138</v>
      </c>
      <c r="B150" s="52">
        <v>6.48</v>
      </c>
      <c r="C150" s="53">
        <f t="shared" si="84"/>
        <v>0</v>
      </c>
      <c r="D150" s="53">
        <f t="shared" si="85"/>
        <v>0</v>
      </c>
      <c r="E150" s="53">
        <f t="shared" si="86"/>
        <v>0</v>
      </c>
      <c r="F150" s="52"/>
      <c r="G150" s="53">
        <v>6.48</v>
      </c>
      <c r="H150" s="53">
        <f t="shared" si="80"/>
        <v>0</v>
      </c>
      <c r="I150" s="57">
        <f t="shared" si="81"/>
        <v>0</v>
      </c>
      <c r="J150">
        <v>0</v>
      </c>
      <c r="K150">
        <f t="shared" si="82"/>
        <v>0</v>
      </c>
    </row>
    <row r="151" ht="21.95" customHeight="1" spans="1:11">
      <c r="A151" s="51" t="s">
        <v>139</v>
      </c>
      <c r="B151" s="52">
        <v>25.19</v>
      </c>
      <c r="C151" s="53">
        <f t="shared" si="84"/>
        <v>25.19</v>
      </c>
      <c r="D151" s="53">
        <f t="shared" si="85"/>
        <v>9.7</v>
      </c>
      <c r="E151" s="53">
        <f t="shared" si="86"/>
        <v>34.89</v>
      </c>
      <c r="F151" s="52"/>
      <c r="G151" s="53">
        <v>25.19</v>
      </c>
      <c r="H151" s="53">
        <f t="shared" si="80"/>
        <v>34.89</v>
      </c>
      <c r="I151" s="57">
        <f t="shared" si="81"/>
        <v>34.89</v>
      </c>
      <c r="J151">
        <v>34.89</v>
      </c>
      <c r="K151">
        <f t="shared" si="82"/>
        <v>0</v>
      </c>
    </row>
    <row r="152" ht="21.95" customHeight="1" spans="1:11">
      <c r="A152" s="51" t="s">
        <v>140</v>
      </c>
      <c r="B152" s="52">
        <v>26.59</v>
      </c>
      <c r="C152" s="53">
        <f t="shared" si="84"/>
        <v>26.59</v>
      </c>
      <c r="D152" s="53">
        <f t="shared" si="85"/>
        <v>9.7</v>
      </c>
      <c r="E152" s="53">
        <f t="shared" si="86"/>
        <v>36.29</v>
      </c>
      <c r="F152" s="52"/>
      <c r="G152" s="53">
        <v>26.59</v>
      </c>
      <c r="H152" s="53">
        <f t="shared" si="80"/>
        <v>36.29</v>
      </c>
      <c r="I152" s="57">
        <f t="shared" si="81"/>
        <v>36.29</v>
      </c>
      <c r="J152">
        <v>36.29</v>
      </c>
      <c r="K152">
        <f t="shared" si="82"/>
        <v>0</v>
      </c>
    </row>
    <row r="153" ht="21.95" customHeight="1" spans="1:11">
      <c r="A153" s="51" t="s">
        <v>141</v>
      </c>
      <c r="B153" s="52">
        <v>11.13</v>
      </c>
      <c r="C153" s="53">
        <f t="shared" si="84"/>
        <v>0</v>
      </c>
      <c r="D153" s="53">
        <f t="shared" si="85"/>
        <v>0</v>
      </c>
      <c r="E153" s="53">
        <f t="shared" si="86"/>
        <v>0</v>
      </c>
      <c r="F153" s="52"/>
      <c r="G153" s="53">
        <v>11.13</v>
      </c>
      <c r="H153" s="53">
        <f t="shared" si="80"/>
        <v>0</v>
      </c>
      <c r="I153" s="57">
        <f t="shared" si="81"/>
        <v>0</v>
      </c>
      <c r="J153">
        <v>0</v>
      </c>
      <c r="K153">
        <f t="shared" si="82"/>
        <v>0</v>
      </c>
    </row>
    <row r="154" ht="21.95" customHeight="1" spans="1:11">
      <c r="A154" s="50" t="s">
        <v>142</v>
      </c>
      <c r="B154" s="49">
        <f t="shared" ref="B154:H154" si="88">SUM(B155:B156)</f>
        <v>1130.38</v>
      </c>
      <c r="C154" s="49">
        <f t="shared" si="88"/>
        <v>1110.5</v>
      </c>
      <c r="D154" s="49">
        <f t="shared" si="88"/>
        <v>29.1</v>
      </c>
      <c r="E154" s="49">
        <f t="shared" si="88"/>
        <v>1139.6</v>
      </c>
      <c r="F154" s="49">
        <f t="shared" si="88"/>
        <v>182.75</v>
      </c>
      <c r="G154" s="49">
        <f t="shared" si="88"/>
        <v>947.63</v>
      </c>
      <c r="H154" s="49">
        <f t="shared" si="88"/>
        <v>956.85</v>
      </c>
      <c r="I154" s="57">
        <f t="shared" si="81"/>
        <v>1139.6</v>
      </c>
      <c r="J154">
        <v>1139.6</v>
      </c>
      <c r="K154">
        <f t="shared" si="82"/>
        <v>0</v>
      </c>
    </row>
    <row r="155" ht="21.95" customHeight="1" spans="1:11">
      <c r="A155" s="51" t="s">
        <v>12</v>
      </c>
      <c r="B155" s="52">
        <v>604.43</v>
      </c>
      <c r="C155" s="53">
        <f t="shared" ref="C155:C159" si="89">IF(B155&gt;20,B155,0)</f>
        <v>604.43</v>
      </c>
      <c r="D155" s="53">
        <f t="shared" ref="D155:D159" si="90">IF(C155&gt;20,9.7,0)</f>
        <v>9.7</v>
      </c>
      <c r="E155" s="53">
        <f t="shared" ref="E155:E159" si="91">C155+D155</f>
        <v>614.13</v>
      </c>
      <c r="F155" s="52">
        <v>182.75</v>
      </c>
      <c r="G155" s="53">
        <v>421.68</v>
      </c>
      <c r="H155" s="53">
        <f t="shared" si="80"/>
        <v>431.38</v>
      </c>
      <c r="I155" s="57">
        <f t="shared" si="81"/>
        <v>614.13</v>
      </c>
      <c r="J155">
        <v>614.13</v>
      </c>
      <c r="K155">
        <f t="shared" si="82"/>
        <v>0</v>
      </c>
    </row>
    <row r="156" ht="21.95" customHeight="1" spans="1:11">
      <c r="A156" s="54" t="s">
        <v>143</v>
      </c>
      <c r="B156" s="49">
        <f t="shared" ref="B156:H156" si="92">SUM(B157:B159)</f>
        <v>525.95</v>
      </c>
      <c r="C156" s="49">
        <f t="shared" si="92"/>
        <v>506.07</v>
      </c>
      <c r="D156" s="49">
        <f t="shared" si="92"/>
        <v>19.4</v>
      </c>
      <c r="E156" s="49">
        <f t="shared" si="92"/>
        <v>525.47</v>
      </c>
      <c r="F156" s="49">
        <f t="shared" si="92"/>
        <v>0</v>
      </c>
      <c r="G156" s="49">
        <f t="shared" si="92"/>
        <v>525.95</v>
      </c>
      <c r="H156" s="49">
        <f t="shared" si="92"/>
        <v>525.47</v>
      </c>
      <c r="I156" s="57">
        <f t="shared" si="81"/>
        <v>525.47</v>
      </c>
      <c r="J156">
        <v>525.47</v>
      </c>
      <c r="K156">
        <f t="shared" si="82"/>
        <v>0</v>
      </c>
    </row>
    <row r="157" ht="21.95" customHeight="1" spans="1:11">
      <c r="A157" s="51" t="s">
        <v>144</v>
      </c>
      <c r="B157" s="52">
        <v>481.14</v>
      </c>
      <c r="C157" s="53">
        <f t="shared" si="89"/>
        <v>481.14</v>
      </c>
      <c r="D157" s="53">
        <f t="shared" si="90"/>
        <v>9.7</v>
      </c>
      <c r="E157" s="53">
        <f t="shared" si="91"/>
        <v>490.84</v>
      </c>
      <c r="F157" s="52"/>
      <c r="G157" s="53">
        <v>481.14</v>
      </c>
      <c r="H157" s="53">
        <f t="shared" si="80"/>
        <v>490.84</v>
      </c>
      <c r="I157" s="57">
        <f t="shared" si="81"/>
        <v>490.84</v>
      </c>
      <c r="J157">
        <v>490.84</v>
      </c>
      <c r="K157">
        <f t="shared" si="82"/>
        <v>0</v>
      </c>
    </row>
    <row r="158" ht="21.95" customHeight="1" spans="1:11">
      <c r="A158" s="51" t="s">
        <v>145</v>
      </c>
      <c r="B158" s="52">
        <v>24.93</v>
      </c>
      <c r="C158" s="53">
        <f t="shared" si="89"/>
        <v>24.93</v>
      </c>
      <c r="D158" s="53">
        <f t="shared" si="90"/>
        <v>9.7</v>
      </c>
      <c r="E158" s="53">
        <f t="shared" si="91"/>
        <v>34.63</v>
      </c>
      <c r="F158" s="52"/>
      <c r="G158" s="53">
        <v>24.93</v>
      </c>
      <c r="H158" s="53">
        <f t="shared" si="80"/>
        <v>34.63</v>
      </c>
      <c r="I158" s="57">
        <f t="shared" si="81"/>
        <v>34.63</v>
      </c>
      <c r="J158">
        <v>34.63</v>
      </c>
      <c r="K158">
        <f t="shared" si="82"/>
        <v>0</v>
      </c>
    </row>
    <row r="159" ht="21.95" customHeight="1" spans="1:11">
      <c r="A159" s="51" t="s">
        <v>146</v>
      </c>
      <c r="B159" s="52">
        <v>19.88</v>
      </c>
      <c r="C159" s="53">
        <f t="shared" si="89"/>
        <v>0</v>
      </c>
      <c r="D159" s="53">
        <f t="shared" si="90"/>
        <v>0</v>
      </c>
      <c r="E159" s="53">
        <f t="shared" si="91"/>
        <v>0</v>
      </c>
      <c r="F159" s="52"/>
      <c r="G159" s="53">
        <v>19.88</v>
      </c>
      <c r="H159" s="53">
        <f t="shared" si="80"/>
        <v>0</v>
      </c>
      <c r="I159" s="57">
        <f t="shared" si="81"/>
        <v>0</v>
      </c>
      <c r="J159">
        <v>0</v>
      </c>
      <c r="K159">
        <f t="shared" si="82"/>
        <v>0</v>
      </c>
    </row>
    <row r="160" ht="21.95" customHeight="1" spans="1:11">
      <c r="A160" s="50" t="s">
        <v>147</v>
      </c>
      <c r="B160" s="49">
        <f t="shared" ref="B160:H160" si="93">SUM(B161:B162)</f>
        <v>212.05</v>
      </c>
      <c r="C160" s="49">
        <f t="shared" si="93"/>
        <v>143.49</v>
      </c>
      <c r="D160" s="49">
        <f t="shared" si="93"/>
        <v>19.4</v>
      </c>
      <c r="E160" s="49">
        <f t="shared" si="93"/>
        <v>162.89</v>
      </c>
      <c r="F160" s="49">
        <f t="shared" si="93"/>
        <v>0</v>
      </c>
      <c r="G160" s="49">
        <f t="shared" si="93"/>
        <v>207.7</v>
      </c>
      <c r="H160" s="49">
        <f t="shared" si="93"/>
        <v>162.89</v>
      </c>
      <c r="I160" s="57">
        <f t="shared" si="81"/>
        <v>162.89</v>
      </c>
      <c r="J160">
        <v>162.89</v>
      </c>
      <c r="K160">
        <f t="shared" si="82"/>
        <v>0</v>
      </c>
    </row>
    <row r="161" ht="21.95" customHeight="1" spans="1:11">
      <c r="A161" s="51" t="s">
        <v>12</v>
      </c>
      <c r="B161" s="52">
        <v>18.9</v>
      </c>
      <c r="C161" s="53">
        <f t="shared" ref="C161:C168" si="94">IF(B161&gt;20,B161,0)</f>
        <v>0</v>
      </c>
      <c r="D161" s="53">
        <f t="shared" ref="D161:D168" si="95">IF(C161&gt;20,9.7,0)</f>
        <v>0</v>
      </c>
      <c r="E161" s="53">
        <f t="shared" ref="E161:E168" si="96">C161+D161</f>
        <v>0</v>
      </c>
      <c r="F161" s="52"/>
      <c r="G161" s="53">
        <v>18.9</v>
      </c>
      <c r="H161" s="53">
        <f t="shared" si="80"/>
        <v>0</v>
      </c>
      <c r="I161" s="57">
        <f t="shared" si="81"/>
        <v>0</v>
      </c>
      <c r="J161">
        <v>0</v>
      </c>
      <c r="K161">
        <f t="shared" si="82"/>
        <v>0</v>
      </c>
    </row>
    <row r="162" ht="21.95" customHeight="1" spans="1:11">
      <c r="A162" s="54" t="s">
        <v>148</v>
      </c>
      <c r="B162" s="49">
        <f t="shared" ref="B162:H162" si="97">SUM(B163:B168)</f>
        <v>193.15</v>
      </c>
      <c r="C162" s="49">
        <f t="shared" si="97"/>
        <v>143.49</v>
      </c>
      <c r="D162" s="49">
        <f t="shared" si="97"/>
        <v>19.4</v>
      </c>
      <c r="E162" s="49">
        <f t="shared" si="97"/>
        <v>162.89</v>
      </c>
      <c r="F162" s="49">
        <f t="shared" si="97"/>
        <v>0</v>
      </c>
      <c r="G162" s="49">
        <f t="shared" si="97"/>
        <v>188.8</v>
      </c>
      <c r="H162" s="49">
        <f t="shared" si="97"/>
        <v>162.89</v>
      </c>
      <c r="I162" s="57">
        <f t="shared" si="81"/>
        <v>162.89</v>
      </c>
      <c r="J162">
        <v>162.89</v>
      </c>
      <c r="K162">
        <f t="shared" si="82"/>
        <v>0</v>
      </c>
    </row>
    <row r="163" ht="21.95" customHeight="1" spans="1:11">
      <c r="A163" s="51" t="s">
        <v>149</v>
      </c>
      <c r="B163" s="52">
        <v>19.13</v>
      </c>
      <c r="C163" s="53">
        <f t="shared" si="94"/>
        <v>0</v>
      </c>
      <c r="D163" s="53">
        <f t="shared" si="95"/>
        <v>0</v>
      </c>
      <c r="E163" s="53">
        <f t="shared" si="96"/>
        <v>0</v>
      </c>
      <c r="F163" s="52"/>
      <c r="G163" s="53">
        <v>19.13</v>
      </c>
      <c r="H163" s="53">
        <f t="shared" si="80"/>
        <v>0</v>
      </c>
      <c r="I163" s="57">
        <f t="shared" si="81"/>
        <v>0</v>
      </c>
      <c r="J163">
        <v>0</v>
      </c>
      <c r="K163">
        <f t="shared" si="82"/>
        <v>0</v>
      </c>
    </row>
    <row r="164" ht="21.95" customHeight="1" spans="1:11">
      <c r="A164" s="51" t="s">
        <v>150</v>
      </c>
      <c r="B164" s="52">
        <v>7.23</v>
      </c>
      <c r="C164" s="53">
        <f t="shared" si="94"/>
        <v>0</v>
      </c>
      <c r="D164" s="53">
        <f t="shared" si="95"/>
        <v>0</v>
      </c>
      <c r="E164" s="53">
        <f t="shared" si="96"/>
        <v>0</v>
      </c>
      <c r="F164" s="52"/>
      <c r="G164" s="53">
        <v>7.23</v>
      </c>
      <c r="H164" s="53">
        <f t="shared" si="80"/>
        <v>0</v>
      </c>
      <c r="I164" s="57">
        <f t="shared" si="81"/>
        <v>0</v>
      </c>
      <c r="J164">
        <v>0</v>
      </c>
      <c r="K164">
        <f t="shared" si="82"/>
        <v>0</v>
      </c>
    </row>
    <row r="165" ht="21.95" customHeight="1" spans="1:11">
      <c r="A165" s="51" t="s">
        <v>151</v>
      </c>
      <c r="B165" s="52">
        <v>17.7</v>
      </c>
      <c r="C165" s="53">
        <f t="shared" si="94"/>
        <v>0</v>
      </c>
      <c r="D165" s="53">
        <f t="shared" si="95"/>
        <v>0</v>
      </c>
      <c r="E165" s="53">
        <f t="shared" si="96"/>
        <v>0</v>
      </c>
      <c r="F165" s="59"/>
      <c r="G165" s="53">
        <v>13.35</v>
      </c>
      <c r="H165" s="53">
        <f t="shared" si="80"/>
        <v>0</v>
      </c>
      <c r="I165" s="57">
        <f t="shared" si="81"/>
        <v>0</v>
      </c>
      <c r="J165">
        <v>0</v>
      </c>
      <c r="K165">
        <f t="shared" si="82"/>
        <v>0</v>
      </c>
    </row>
    <row r="166" ht="21.95" customHeight="1" spans="1:11">
      <c r="A166" s="51" t="s">
        <v>152</v>
      </c>
      <c r="B166" s="52">
        <v>108.1</v>
      </c>
      <c r="C166" s="53">
        <f t="shared" si="94"/>
        <v>108.1</v>
      </c>
      <c r="D166" s="53">
        <f t="shared" si="95"/>
        <v>9.7</v>
      </c>
      <c r="E166" s="53">
        <f t="shared" si="96"/>
        <v>117.8</v>
      </c>
      <c r="F166" s="52"/>
      <c r="G166" s="53">
        <v>108.1</v>
      </c>
      <c r="H166" s="53">
        <f t="shared" si="80"/>
        <v>117.8</v>
      </c>
      <c r="I166" s="57">
        <f t="shared" si="81"/>
        <v>117.8</v>
      </c>
      <c r="J166">
        <v>117.8</v>
      </c>
      <c r="K166">
        <f t="shared" si="82"/>
        <v>0</v>
      </c>
    </row>
    <row r="167" ht="21.95" customHeight="1" spans="1:11">
      <c r="A167" s="51" t="s">
        <v>153</v>
      </c>
      <c r="B167" s="52">
        <v>35.39</v>
      </c>
      <c r="C167" s="53">
        <f t="shared" si="94"/>
        <v>35.39</v>
      </c>
      <c r="D167" s="53">
        <f t="shared" si="95"/>
        <v>9.7</v>
      </c>
      <c r="E167" s="53">
        <f t="shared" si="96"/>
        <v>45.09</v>
      </c>
      <c r="F167" s="52"/>
      <c r="G167" s="53">
        <v>35.39</v>
      </c>
      <c r="H167" s="53">
        <f t="shared" si="80"/>
        <v>45.09</v>
      </c>
      <c r="I167" s="57">
        <f t="shared" si="81"/>
        <v>45.09</v>
      </c>
      <c r="J167">
        <v>45.09</v>
      </c>
      <c r="K167">
        <f t="shared" si="82"/>
        <v>0</v>
      </c>
    </row>
    <row r="168" ht="21.95" customHeight="1" spans="1:11">
      <c r="A168" s="51" t="s">
        <v>154</v>
      </c>
      <c r="B168" s="52">
        <v>5.6</v>
      </c>
      <c r="C168" s="53">
        <f t="shared" si="94"/>
        <v>0</v>
      </c>
      <c r="D168" s="53">
        <f t="shared" si="95"/>
        <v>0</v>
      </c>
      <c r="E168" s="53">
        <f t="shared" si="96"/>
        <v>0</v>
      </c>
      <c r="F168" s="52"/>
      <c r="G168" s="53">
        <v>5.6</v>
      </c>
      <c r="H168" s="53">
        <f t="shared" si="80"/>
        <v>0</v>
      </c>
      <c r="I168" s="57">
        <f t="shared" si="81"/>
        <v>0</v>
      </c>
      <c r="J168">
        <v>0</v>
      </c>
      <c r="K168">
        <f t="shared" si="82"/>
        <v>0</v>
      </c>
    </row>
    <row r="169" ht="21.95" customHeight="1" spans="1:11">
      <c r="A169" s="50" t="s">
        <v>155</v>
      </c>
      <c r="B169" s="49">
        <f t="shared" ref="B169:H169" si="98">SUM(B170:B171)</f>
        <v>2086.48</v>
      </c>
      <c r="C169" s="49">
        <f t="shared" si="98"/>
        <v>2069.28</v>
      </c>
      <c r="D169" s="49">
        <f t="shared" si="98"/>
        <v>48.5</v>
      </c>
      <c r="E169" s="49">
        <f t="shared" si="98"/>
        <v>2117.78</v>
      </c>
      <c r="F169" s="49">
        <f t="shared" si="98"/>
        <v>365.5</v>
      </c>
      <c r="G169" s="49">
        <f t="shared" si="98"/>
        <v>1720.98</v>
      </c>
      <c r="H169" s="49">
        <f t="shared" si="98"/>
        <v>1752.28</v>
      </c>
      <c r="I169" s="57">
        <f t="shared" si="81"/>
        <v>2117.78</v>
      </c>
      <c r="J169">
        <v>2117.78</v>
      </c>
      <c r="K169">
        <f t="shared" si="82"/>
        <v>0</v>
      </c>
    </row>
    <row r="170" ht="21.95" customHeight="1" spans="1:11">
      <c r="A170" s="51" t="s">
        <v>12</v>
      </c>
      <c r="B170" s="52">
        <v>449.35</v>
      </c>
      <c r="C170" s="53">
        <f t="shared" ref="C170:C176" si="99">IF(B170&gt;20,B170,0)</f>
        <v>449.35</v>
      </c>
      <c r="D170" s="53">
        <f t="shared" ref="D170:D176" si="100">IF(C170&gt;20,9.7,0)</f>
        <v>9.7</v>
      </c>
      <c r="E170" s="53">
        <f t="shared" ref="E170:E176" si="101">C170+D170</f>
        <v>459.05</v>
      </c>
      <c r="F170" s="52">
        <v>182.75</v>
      </c>
      <c r="G170" s="53">
        <v>266.6</v>
      </c>
      <c r="H170" s="53">
        <f t="shared" si="80"/>
        <v>276.3</v>
      </c>
      <c r="I170" s="57">
        <f t="shared" si="81"/>
        <v>459.05</v>
      </c>
      <c r="J170">
        <v>459.05</v>
      </c>
      <c r="K170">
        <f t="shared" si="82"/>
        <v>0</v>
      </c>
    </row>
    <row r="171" ht="21.95" customHeight="1" spans="1:11">
      <c r="A171" s="54" t="s">
        <v>156</v>
      </c>
      <c r="B171" s="49">
        <f t="shared" ref="B171:H171" si="102">SUM(B172:B176)</f>
        <v>1637.13</v>
      </c>
      <c r="C171" s="49">
        <f t="shared" si="102"/>
        <v>1619.93</v>
      </c>
      <c r="D171" s="49">
        <f t="shared" si="102"/>
        <v>38.8</v>
      </c>
      <c r="E171" s="49">
        <f t="shared" si="102"/>
        <v>1658.73</v>
      </c>
      <c r="F171" s="49">
        <f t="shared" si="102"/>
        <v>182.75</v>
      </c>
      <c r="G171" s="49">
        <f t="shared" si="102"/>
        <v>1454.38</v>
      </c>
      <c r="H171" s="49">
        <f t="shared" si="102"/>
        <v>1475.98</v>
      </c>
      <c r="I171" s="57">
        <f t="shared" ref="I171:I207" si="103">H171+F171</f>
        <v>1658.73</v>
      </c>
      <c r="J171">
        <v>1658.73</v>
      </c>
      <c r="K171">
        <f t="shared" ref="K171:K207" si="104">I171-J171</f>
        <v>0</v>
      </c>
    </row>
    <row r="172" ht="21.95" customHeight="1" spans="1:11">
      <c r="A172" s="51" t="s">
        <v>157</v>
      </c>
      <c r="B172" s="52">
        <v>326.22</v>
      </c>
      <c r="C172" s="53">
        <f t="shared" si="99"/>
        <v>326.22</v>
      </c>
      <c r="D172" s="53">
        <f t="shared" si="100"/>
        <v>9.7</v>
      </c>
      <c r="E172" s="53">
        <f t="shared" si="101"/>
        <v>335.92</v>
      </c>
      <c r="F172" s="52">
        <v>182.75</v>
      </c>
      <c r="G172" s="53">
        <v>143.47</v>
      </c>
      <c r="H172" s="53">
        <f t="shared" ref="H172:H207" si="105">IF(C172&gt;20,G172+9.7,0)</f>
        <v>153.17</v>
      </c>
      <c r="I172" s="57">
        <f t="shared" si="103"/>
        <v>335.92</v>
      </c>
      <c r="J172">
        <v>335.92</v>
      </c>
      <c r="K172">
        <f t="shared" si="104"/>
        <v>0</v>
      </c>
    </row>
    <row r="173" ht="21.95" customHeight="1" spans="1:11">
      <c r="A173" s="51" t="s">
        <v>158</v>
      </c>
      <c r="B173" s="52">
        <v>17.2</v>
      </c>
      <c r="C173" s="53">
        <f t="shared" si="99"/>
        <v>0</v>
      </c>
      <c r="D173" s="53">
        <f t="shared" si="100"/>
        <v>0</v>
      </c>
      <c r="E173" s="53">
        <f t="shared" si="101"/>
        <v>0</v>
      </c>
      <c r="F173" s="52"/>
      <c r="G173" s="53">
        <v>17.2</v>
      </c>
      <c r="H173" s="53">
        <f t="shared" si="105"/>
        <v>0</v>
      </c>
      <c r="I173" s="57">
        <f t="shared" si="103"/>
        <v>0</v>
      </c>
      <c r="J173">
        <v>0</v>
      </c>
      <c r="K173">
        <f t="shared" si="104"/>
        <v>0</v>
      </c>
    </row>
    <row r="174" ht="21.95" customHeight="1" spans="1:11">
      <c r="A174" s="51" t="s">
        <v>159</v>
      </c>
      <c r="B174" s="52">
        <v>412.08</v>
      </c>
      <c r="C174" s="53">
        <f t="shared" si="99"/>
        <v>412.08</v>
      </c>
      <c r="D174" s="53">
        <f t="shared" si="100"/>
        <v>9.7</v>
      </c>
      <c r="E174" s="53">
        <f t="shared" si="101"/>
        <v>421.78</v>
      </c>
      <c r="F174" s="52"/>
      <c r="G174" s="53">
        <v>412.08</v>
      </c>
      <c r="H174" s="53">
        <f t="shared" si="105"/>
        <v>421.78</v>
      </c>
      <c r="I174" s="57">
        <f t="shared" si="103"/>
        <v>421.78</v>
      </c>
      <c r="J174">
        <v>421.78</v>
      </c>
      <c r="K174">
        <f t="shared" si="104"/>
        <v>0</v>
      </c>
    </row>
    <row r="175" ht="21.95" customHeight="1" spans="1:11">
      <c r="A175" s="51" t="s">
        <v>160</v>
      </c>
      <c r="B175" s="52">
        <v>835.85</v>
      </c>
      <c r="C175" s="53">
        <f t="shared" si="99"/>
        <v>835.85</v>
      </c>
      <c r="D175" s="53">
        <f t="shared" si="100"/>
        <v>9.7</v>
      </c>
      <c r="E175" s="53">
        <f t="shared" si="101"/>
        <v>845.55</v>
      </c>
      <c r="F175" s="52"/>
      <c r="G175" s="53">
        <v>835.85</v>
      </c>
      <c r="H175" s="53">
        <f t="shared" si="105"/>
        <v>845.55</v>
      </c>
      <c r="I175" s="57">
        <f t="shared" si="103"/>
        <v>845.55</v>
      </c>
      <c r="J175">
        <v>845.55</v>
      </c>
      <c r="K175">
        <f t="shared" si="104"/>
        <v>0</v>
      </c>
    </row>
    <row r="176" ht="21.95" customHeight="1" spans="1:11">
      <c r="A176" s="51" t="s">
        <v>161</v>
      </c>
      <c r="B176" s="52">
        <v>45.78</v>
      </c>
      <c r="C176" s="53">
        <f t="shared" si="99"/>
        <v>45.78</v>
      </c>
      <c r="D176" s="53">
        <f t="shared" si="100"/>
        <v>9.7</v>
      </c>
      <c r="E176" s="53">
        <f t="shared" si="101"/>
        <v>55.48</v>
      </c>
      <c r="F176" s="52"/>
      <c r="G176" s="53">
        <v>45.78</v>
      </c>
      <c r="H176" s="53">
        <f t="shared" si="105"/>
        <v>55.48</v>
      </c>
      <c r="I176" s="57">
        <f t="shared" si="103"/>
        <v>55.48</v>
      </c>
      <c r="J176">
        <v>55.48</v>
      </c>
      <c r="K176">
        <f t="shared" si="104"/>
        <v>0</v>
      </c>
    </row>
    <row r="177" ht="21.95" customHeight="1" spans="1:11">
      <c r="A177" s="50" t="s">
        <v>162</v>
      </c>
      <c r="B177" s="49">
        <f t="shared" ref="B177:H177" si="106">SUM(B178:B179)</f>
        <v>321.41</v>
      </c>
      <c r="C177" s="49">
        <f t="shared" si="106"/>
        <v>297.41</v>
      </c>
      <c r="D177" s="49">
        <f t="shared" si="106"/>
        <v>29.1</v>
      </c>
      <c r="E177" s="49">
        <f t="shared" si="106"/>
        <v>326.51</v>
      </c>
      <c r="F177" s="49">
        <f t="shared" si="106"/>
        <v>81.43</v>
      </c>
      <c r="G177" s="49">
        <f t="shared" si="106"/>
        <v>239.98</v>
      </c>
      <c r="H177" s="49">
        <f t="shared" si="106"/>
        <v>245.08</v>
      </c>
      <c r="I177" s="57">
        <f t="shared" si="103"/>
        <v>326.51</v>
      </c>
      <c r="J177">
        <v>326.51</v>
      </c>
      <c r="K177">
        <f t="shared" si="104"/>
        <v>0</v>
      </c>
    </row>
    <row r="178" ht="21.95" customHeight="1" spans="1:11">
      <c r="A178" s="51" t="s">
        <v>12</v>
      </c>
      <c r="B178" s="52">
        <v>168.96</v>
      </c>
      <c r="C178" s="53">
        <f t="shared" ref="C178:C184" si="107">IF(B178&gt;20,B178,0)</f>
        <v>168.96</v>
      </c>
      <c r="D178" s="53">
        <f t="shared" ref="D178:D184" si="108">IF(C178&gt;20,9.7,0)</f>
        <v>9.7</v>
      </c>
      <c r="E178" s="53">
        <f t="shared" ref="E178:E184" si="109">C178+D178</f>
        <v>178.66</v>
      </c>
      <c r="F178" s="52">
        <v>17.15</v>
      </c>
      <c r="G178" s="53">
        <v>151.81</v>
      </c>
      <c r="H178" s="53">
        <f t="shared" si="105"/>
        <v>161.51</v>
      </c>
      <c r="I178" s="57">
        <f t="shared" si="103"/>
        <v>178.66</v>
      </c>
      <c r="J178">
        <v>178.66</v>
      </c>
      <c r="K178">
        <f t="shared" si="104"/>
        <v>0</v>
      </c>
    </row>
    <row r="179" ht="21.95" customHeight="1" spans="1:11">
      <c r="A179" s="54" t="s">
        <v>163</v>
      </c>
      <c r="B179" s="49">
        <f t="shared" ref="B179:H179" si="110">SUM(B180:B184)</f>
        <v>152.45</v>
      </c>
      <c r="C179" s="49">
        <f t="shared" si="110"/>
        <v>128.45</v>
      </c>
      <c r="D179" s="49">
        <f t="shared" si="110"/>
        <v>19.4</v>
      </c>
      <c r="E179" s="49">
        <f t="shared" si="110"/>
        <v>147.85</v>
      </c>
      <c r="F179" s="49">
        <f t="shared" si="110"/>
        <v>64.28</v>
      </c>
      <c r="G179" s="49">
        <f t="shared" si="110"/>
        <v>88.17</v>
      </c>
      <c r="H179" s="49">
        <f t="shared" si="110"/>
        <v>83.57</v>
      </c>
      <c r="I179" s="57">
        <f t="shared" si="103"/>
        <v>147.85</v>
      </c>
      <c r="J179">
        <v>147.85</v>
      </c>
      <c r="K179">
        <f t="shared" si="104"/>
        <v>0</v>
      </c>
    </row>
    <row r="180" ht="21.95" customHeight="1" spans="1:11">
      <c r="A180" s="51" t="s">
        <v>164</v>
      </c>
      <c r="B180" s="52">
        <v>55.55</v>
      </c>
      <c r="C180" s="53">
        <f t="shared" si="107"/>
        <v>55.55</v>
      </c>
      <c r="D180" s="53">
        <f t="shared" si="108"/>
        <v>9.7</v>
      </c>
      <c r="E180" s="53">
        <f t="shared" si="109"/>
        <v>65.25</v>
      </c>
      <c r="F180" s="52"/>
      <c r="G180" s="53">
        <v>55.55</v>
      </c>
      <c r="H180" s="53">
        <f t="shared" si="105"/>
        <v>65.25</v>
      </c>
      <c r="I180" s="57">
        <f t="shared" si="103"/>
        <v>65.25</v>
      </c>
      <c r="J180">
        <v>65.25</v>
      </c>
      <c r="K180">
        <f t="shared" si="104"/>
        <v>0</v>
      </c>
    </row>
    <row r="181" ht="21.95" customHeight="1" spans="1:11">
      <c r="A181" s="51" t="s">
        <v>165</v>
      </c>
      <c r="B181" s="60">
        <v>72.9</v>
      </c>
      <c r="C181" s="53">
        <f t="shared" si="107"/>
        <v>72.9</v>
      </c>
      <c r="D181" s="53">
        <f t="shared" si="108"/>
        <v>9.7</v>
      </c>
      <c r="E181" s="53">
        <f t="shared" si="109"/>
        <v>82.6</v>
      </c>
      <c r="F181" s="60">
        <v>64.28</v>
      </c>
      <c r="G181" s="60">
        <v>8.62</v>
      </c>
      <c r="H181" s="53">
        <f t="shared" si="105"/>
        <v>18.32</v>
      </c>
      <c r="I181" s="57">
        <f t="shared" si="103"/>
        <v>82.6</v>
      </c>
      <c r="J181">
        <v>82.6</v>
      </c>
      <c r="K181">
        <f t="shared" si="104"/>
        <v>0</v>
      </c>
    </row>
    <row r="182" ht="21.95" customHeight="1" spans="1:11">
      <c r="A182" s="51" t="s">
        <v>166</v>
      </c>
      <c r="B182" s="52">
        <v>0.59</v>
      </c>
      <c r="C182" s="53">
        <f t="shared" si="107"/>
        <v>0</v>
      </c>
      <c r="D182" s="53">
        <f t="shared" si="108"/>
        <v>0</v>
      </c>
      <c r="E182" s="53">
        <f t="shared" si="109"/>
        <v>0</v>
      </c>
      <c r="F182" s="52"/>
      <c r="G182" s="53">
        <v>0.59</v>
      </c>
      <c r="H182" s="53">
        <f t="shared" si="105"/>
        <v>0</v>
      </c>
      <c r="I182" s="57">
        <f t="shared" si="103"/>
        <v>0</v>
      </c>
      <c r="J182">
        <v>0</v>
      </c>
      <c r="K182">
        <f t="shared" si="104"/>
        <v>0</v>
      </c>
    </row>
    <row r="183" ht="21.95" customHeight="1" spans="1:11">
      <c r="A183" s="51" t="s">
        <v>167</v>
      </c>
      <c r="B183" s="52">
        <v>6.48</v>
      </c>
      <c r="C183" s="53">
        <f t="shared" si="107"/>
        <v>0</v>
      </c>
      <c r="D183" s="53">
        <f t="shared" si="108"/>
        <v>0</v>
      </c>
      <c r="E183" s="53">
        <f t="shared" si="109"/>
        <v>0</v>
      </c>
      <c r="F183" s="52"/>
      <c r="G183" s="53">
        <v>6.48</v>
      </c>
      <c r="H183" s="53">
        <f t="shared" si="105"/>
        <v>0</v>
      </c>
      <c r="I183" s="57">
        <f t="shared" si="103"/>
        <v>0</v>
      </c>
      <c r="J183">
        <v>0</v>
      </c>
      <c r="K183">
        <f t="shared" si="104"/>
        <v>0</v>
      </c>
    </row>
    <row r="184" ht="21.95" customHeight="1" spans="1:11">
      <c r="A184" s="51" t="s">
        <v>168</v>
      </c>
      <c r="B184" s="52">
        <v>16.93</v>
      </c>
      <c r="C184" s="53">
        <f t="shared" si="107"/>
        <v>0</v>
      </c>
      <c r="D184" s="53">
        <f t="shared" si="108"/>
        <v>0</v>
      </c>
      <c r="E184" s="53">
        <f t="shared" si="109"/>
        <v>0</v>
      </c>
      <c r="F184" s="52"/>
      <c r="G184" s="53">
        <v>16.93</v>
      </c>
      <c r="H184" s="53">
        <f t="shared" si="105"/>
        <v>0</v>
      </c>
      <c r="I184" s="57">
        <f t="shared" si="103"/>
        <v>0</v>
      </c>
      <c r="J184">
        <v>0</v>
      </c>
      <c r="K184">
        <f t="shared" si="104"/>
        <v>0</v>
      </c>
    </row>
    <row r="185" ht="21.95" customHeight="1" spans="1:11">
      <c r="A185" s="50" t="s">
        <v>169</v>
      </c>
      <c r="B185" s="49">
        <f t="shared" ref="B185:H185" si="111">SUM(B186)</f>
        <v>6.48</v>
      </c>
      <c r="C185" s="49">
        <f t="shared" si="111"/>
        <v>0</v>
      </c>
      <c r="D185" s="49">
        <f t="shared" si="111"/>
        <v>0</v>
      </c>
      <c r="E185" s="49">
        <f t="shared" si="111"/>
        <v>0</v>
      </c>
      <c r="F185" s="49">
        <f t="shared" si="111"/>
        <v>0</v>
      </c>
      <c r="G185" s="49">
        <f t="shared" si="111"/>
        <v>6.48</v>
      </c>
      <c r="H185" s="49">
        <f t="shared" si="111"/>
        <v>0</v>
      </c>
      <c r="I185" s="57">
        <f t="shared" si="103"/>
        <v>0</v>
      </c>
      <c r="J185">
        <v>0</v>
      </c>
      <c r="K185">
        <f t="shared" si="104"/>
        <v>0</v>
      </c>
    </row>
    <row r="186" ht="21.95" customHeight="1" spans="1:11">
      <c r="A186" s="54" t="s">
        <v>170</v>
      </c>
      <c r="B186" s="49">
        <f t="shared" ref="B186:H186" si="112">SUM(B187)</f>
        <v>6.48</v>
      </c>
      <c r="C186" s="49">
        <f t="shared" si="112"/>
        <v>0</v>
      </c>
      <c r="D186" s="49">
        <f t="shared" si="112"/>
        <v>0</v>
      </c>
      <c r="E186" s="49">
        <f t="shared" si="112"/>
        <v>0</v>
      </c>
      <c r="F186" s="49">
        <f t="shared" si="112"/>
        <v>0</v>
      </c>
      <c r="G186" s="49">
        <f t="shared" si="112"/>
        <v>6.48</v>
      </c>
      <c r="H186" s="49">
        <f t="shared" si="112"/>
        <v>0</v>
      </c>
      <c r="I186" s="57">
        <f t="shared" si="103"/>
        <v>0</v>
      </c>
      <c r="J186">
        <v>0</v>
      </c>
      <c r="K186">
        <f t="shared" si="104"/>
        <v>0</v>
      </c>
    </row>
    <row r="187" ht="21.95" customHeight="1" spans="1:11">
      <c r="A187" s="51" t="s">
        <v>171</v>
      </c>
      <c r="B187" s="52">
        <v>6.48</v>
      </c>
      <c r="C187" s="53">
        <f t="shared" ref="C187:C192" si="113">IF(B187&gt;20,B187,0)</f>
        <v>0</v>
      </c>
      <c r="D187" s="53">
        <f t="shared" ref="D187:D192" si="114">IF(C187&gt;20,9.7,0)</f>
        <v>0</v>
      </c>
      <c r="E187" s="53">
        <f t="shared" ref="E187:E192" si="115">C187+D187</f>
        <v>0</v>
      </c>
      <c r="F187" s="52"/>
      <c r="G187" s="53">
        <v>6.48</v>
      </c>
      <c r="H187" s="53">
        <f t="shared" si="105"/>
        <v>0</v>
      </c>
      <c r="I187" s="57">
        <f t="shared" si="103"/>
        <v>0</v>
      </c>
      <c r="J187">
        <v>0</v>
      </c>
      <c r="K187">
        <f t="shared" si="104"/>
        <v>0</v>
      </c>
    </row>
    <row r="188" ht="21.95" customHeight="1" spans="1:11">
      <c r="A188" s="50" t="s">
        <v>172</v>
      </c>
      <c r="B188" s="49">
        <f t="shared" ref="B188:H188" si="116">SUM(B189)</f>
        <v>10.1</v>
      </c>
      <c r="C188" s="49">
        <f t="shared" si="116"/>
        <v>0</v>
      </c>
      <c r="D188" s="49">
        <f t="shared" si="116"/>
        <v>0</v>
      </c>
      <c r="E188" s="49">
        <f t="shared" si="116"/>
        <v>0</v>
      </c>
      <c r="F188" s="49">
        <f t="shared" si="116"/>
        <v>0</v>
      </c>
      <c r="G188" s="49">
        <f t="shared" si="116"/>
        <v>10.1</v>
      </c>
      <c r="H188" s="49">
        <f t="shared" si="116"/>
        <v>0</v>
      </c>
      <c r="I188" s="57">
        <f t="shared" si="103"/>
        <v>0</v>
      </c>
      <c r="J188">
        <v>0</v>
      </c>
      <c r="K188">
        <f t="shared" si="104"/>
        <v>0</v>
      </c>
    </row>
    <row r="189" ht="21.95" customHeight="1" spans="1:11">
      <c r="A189" s="54" t="s">
        <v>173</v>
      </c>
      <c r="B189" s="49">
        <f t="shared" ref="B189:H189" si="117">SUM(B190)</f>
        <v>10.1</v>
      </c>
      <c r="C189" s="49">
        <f t="shared" si="117"/>
        <v>0</v>
      </c>
      <c r="D189" s="49">
        <f t="shared" si="117"/>
        <v>0</v>
      </c>
      <c r="E189" s="49">
        <f t="shared" si="117"/>
        <v>0</v>
      </c>
      <c r="F189" s="49">
        <f t="shared" si="117"/>
        <v>0</v>
      </c>
      <c r="G189" s="49">
        <f t="shared" si="117"/>
        <v>10.1</v>
      </c>
      <c r="H189" s="49">
        <f t="shared" si="117"/>
        <v>0</v>
      </c>
      <c r="I189" s="57">
        <f t="shared" si="103"/>
        <v>0</v>
      </c>
      <c r="J189">
        <v>0</v>
      </c>
      <c r="K189">
        <f t="shared" si="104"/>
        <v>0</v>
      </c>
    </row>
    <row r="190" ht="21.95" customHeight="1" spans="1:11">
      <c r="A190" s="51" t="s">
        <v>174</v>
      </c>
      <c r="B190" s="52">
        <v>10.1</v>
      </c>
      <c r="C190" s="53">
        <f t="shared" si="113"/>
        <v>0</v>
      </c>
      <c r="D190" s="53">
        <f t="shared" si="114"/>
        <v>0</v>
      </c>
      <c r="E190" s="53">
        <f t="shared" si="115"/>
        <v>0</v>
      </c>
      <c r="F190" s="52"/>
      <c r="G190" s="53">
        <v>10.1</v>
      </c>
      <c r="H190" s="53">
        <f t="shared" si="105"/>
        <v>0</v>
      </c>
      <c r="I190" s="57">
        <f t="shared" si="103"/>
        <v>0</v>
      </c>
      <c r="J190">
        <v>0</v>
      </c>
      <c r="K190">
        <f t="shared" si="104"/>
        <v>0</v>
      </c>
    </row>
    <row r="191" ht="21.95" customHeight="1" spans="1:11">
      <c r="A191" s="50" t="s">
        <v>175</v>
      </c>
      <c r="B191" s="49">
        <f t="shared" ref="B191:H191" si="118">SUM(B192:B193)</f>
        <v>2199.09</v>
      </c>
      <c r="C191" s="49">
        <f t="shared" si="118"/>
        <v>2122.86</v>
      </c>
      <c r="D191" s="49">
        <f t="shared" si="118"/>
        <v>38.8</v>
      </c>
      <c r="E191" s="49">
        <f t="shared" si="118"/>
        <v>2155.87</v>
      </c>
      <c r="F191" s="49">
        <f t="shared" si="118"/>
        <v>307.54</v>
      </c>
      <c r="G191" s="49">
        <f t="shared" si="118"/>
        <v>1891.55</v>
      </c>
      <c r="H191" s="49">
        <f t="shared" si="118"/>
        <v>1848.33</v>
      </c>
      <c r="I191" s="57">
        <f t="shared" si="103"/>
        <v>2155.87</v>
      </c>
      <c r="J191">
        <v>2160.22</v>
      </c>
      <c r="K191">
        <f t="shared" si="104"/>
        <v>-4.34999999999945</v>
      </c>
    </row>
    <row r="192" ht="21.95" customHeight="1" spans="1:11">
      <c r="A192" s="61" t="s">
        <v>176</v>
      </c>
      <c r="B192" s="53">
        <v>7.67</v>
      </c>
      <c r="C192" s="53">
        <f t="shared" si="113"/>
        <v>0</v>
      </c>
      <c r="D192" s="53">
        <f t="shared" si="114"/>
        <v>0</v>
      </c>
      <c r="E192" s="53">
        <f t="shared" si="115"/>
        <v>0</v>
      </c>
      <c r="F192" s="53"/>
      <c r="G192" s="53">
        <v>7.67</v>
      </c>
      <c r="H192" s="53">
        <f t="shared" si="105"/>
        <v>0</v>
      </c>
      <c r="I192" s="57">
        <f t="shared" si="103"/>
        <v>0</v>
      </c>
      <c r="J192">
        <v>0</v>
      </c>
      <c r="K192">
        <f t="shared" si="104"/>
        <v>0</v>
      </c>
    </row>
    <row r="193" ht="21.95" customHeight="1" spans="1:11">
      <c r="A193" s="54" t="s">
        <v>177</v>
      </c>
      <c r="B193" s="49">
        <f t="shared" ref="B193:H193" si="119">SUM(B194:B207)</f>
        <v>2191.42</v>
      </c>
      <c r="C193" s="49">
        <f t="shared" si="119"/>
        <v>2122.86</v>
      </c>
      <c r="D193" s="49">
        <f t="shared" si="119"/>
        <v>38.8</v>
      </c>
      <c r="E193" s="49">
        <f t="shared" si="119"/>
        <v>2155.87</v>
      </c>
      <c r="F193" s="49">
        <f t="shared" si="119"/>
        <v>307.54</v>
      </c>
      <c r="G193" s="49">
        <f t="shared" si="119"/>
        <v>1883.88</v>
      </c>
      <c r="H193" s="49">
        <f t="shared" si="119"/>
        <v>1848.33</v>
      </c>
      <c r="I193" s="57">
        <f t="shared" si="103"/>
        <v>2155.87</v>
      </c>
      <c r="J193">
        <v>2160.22</v>
      </c>
      <c r="K193">
        <f t="shared" si="104"/>
        <v>-4.34999999999945</v>
      </c>
    </row>
    <row r="194" ht="21.95" customHeight="1" spans="1:12">
      <c r="A194" s="51" t="s">
        <v>178</v>
      </c>
      <c r="B194" s="52">
        <v>1873.76</v>
      </c>
      <c r="C194" s="53">
        <f t="shared" ref="C194:C207" si="120">IF(B194&gt;20,B194,0)</f>
        <v>1873.76</v>
      </c>
      <c r="D194" s="53">
        <f t="shared" ref="D194:D207" si="121">IF(C194&gt;20,9.7,0)</f>
        <v>9.7</v>
      </c>
      <c r="E194" s="59">
        <f>C194+D194-1.44-4.35</f>
        <v>1877.67</v>
      </c>
      <c r="F194" s="52">
        <v>307.54</v>
      </c>
      <c r="G194" s="53">
        <v>1566.22</v>
      </c>
      <c r="H194" s="59">
        <f>IF(C194&gt;20,G194+9.7,0)-4.35-1.44</f>
        <v>1570.13</v>
      </c>
      <c r="I194" s="57">
        <f t="shared" si="103"/>
        <v>1877.67</v>
      </c>
      <c r="J194">
        <v>1882.02</v>
      </c>
      <c r="K194">
        <f t="shared" si="104"/>
        <v>-4.34999999999991</v>
      </c>
      <c r="L194">
        <f>H194+F194</f>
        <v>1877.67</v>
      </c>
    </row>
    <row r="195" ht="21.95" customHeight="1" spans="1:11">
      <c r="A195" s="51" t="s">
        <v>179</v>
      </c>
      <c r="B195" s="52">
        <v>6.48</v>
      </c>
      <c r="C195" s="53">
        <f t="shared" si="120"/>
        <v>0</v>
      </c>
      <c r="D195" s="53">
        <f t="shared" si="121"/>
        <v>0</v>
      </c>
      <c r="E195" s="53">
        <f t="shared" ref="E195:E207" si="122">C195+D195</f>
        <v>0</v>
      </c>
      <c r="F195" s="52"/>
      <c r="G195" s="53">
        <v>6.48</v>
      </c>
      <c r="H195" s="53">
        <f t="shared" si="105"/>
        <v>0</v>
      </c>
      <c r="I195" s="57">
        <f t="shared" si="103"/>
        <v>0</v>
      </c>
      <c r="J195">
        <v>0</v>
      </c>
      <c r="K195">
        <f t="shared" si="104"/>
        <v>0</v>
      </c>
    </row>
    <row r="196" ht="21.95" customHeight="1" spans="1:11">
      <c r="A196" s="51" t="s">
        <v>180</v>
      </c>
      <c r="B196" s="52">
        <v>7.96</v>
      </c>
      <c r="C196" s="53">
        <f t="shared" si="120"/>
        <v>0</v>
      </c>
      <c r="D196" s="53">
        <f t="shared" si="121"/>
        <v>0</v>
      </c>
      <c r="E196" s="53">
        <f t="shared" si="122"/>
        <v>0</v>
      </c>
      <c r="F196" s="52"/>
      <c r="G196" s="53">
        <v>7.96</v>
      </c>
      <c r="H196" s="53">
        <f t="shared" si="105"/>
        <v>0</v>
      </c>
      <c r="I196" s="57">
        <f t="shared" si="103"/>
        <v>0</v>
      </c>
      <c r="J196">
        <v>0</v>
      </c>
      <c r="K196">
        <f t="shared" si="104"/>
        <v>0</v>
      </c>
    </row>
    <row r="197" ht="21.95" customHeight="1" spans="1:11">
      <c r="A197" s="51" t="s">
        <v>181</v>
      </c>
      <c r="B197" s="52">
        <v>6.48</v>
      </c>
      <c r="C197" s="53">
        <f t="shared" si="120"/>
        <v>0</v>
      </c>
      <c r="D197" s="53">
        <f t="shared" si="121"/>
        <v>0</v>
      </c>
      <c r="E197" s="53">
        <f t="shared" si="122"/>
        <v>0</v>
      </c>
      <c r="F197" s="52"/>
      <c r="G197" s="53">
        <v>6.48</v>
      </c>
      <c r="H197" s="53">
        <f t="shared" si="105"/>
        <v>0</v>
      </c>
      <c r="I197" s="57">
        <f t="shared" si="103"/>
        <v>0</v>
      </c>
      <c r="J197">
        <v>0</v>
      </c>
      <c r="K197">
        <f t="shared" si="104"/>
        <v>0</v>
      </c>
    </row>
    <row r="198" ht="21.95" customHeight="1" spans="1:11">
      <c r="A198" s="51" t="s">
        <v>182</v>
      </c>
      <c r="B198" s="52">
        <v>1.48</v>
      </c>
      <c r="C198" s="53">
        <f t="shared" si="120"/>
        <v>0</v>
      </c>
      <c r="D198" s="53">
        <f t="shared" si="121"/>
        <v>0</v>
      </c>
      <c r="E198" s="53">
        <f t="shared" si="122"/>
        <v>0</v>
      </c>
      <c r="F198" s="52"/>
      <c r="G198" s="53">
        <v>1.48</v>
      </c>
      <c r="H198" s="53">
        <f t="shared" si="105"/>
        <v>0</v>
      </c>
      <c r="I198" s="57">
        <f t="shared" si="103"/>
        <v>0</v>
      </c>
      <c r="J198">
        <v>0</v>
      </c>
      <c r="K198">
        <f t="shared" si="104"/>
        <v>0</v>
      </c>
    </row>
    <row r="199" ht="21.95" customHeight="1" spans="1:11">
      <c r="A199" s="51" t="s">
        <v>183</v>
      </c>
      <c r="B199" s="52">
        <v>32.43</v>
      </c>
      <c r="C199" s="53">
        <f t="shared" si="120"/>
        <v>32.43</v>
      </c>
      <c r="D199" s="53">
        <f t="shared" si="121"/>
        <v>9.7</v>
      </c>
      <c r="E199" s="53">
        <f t="shared" si="122"/>
        <v>42.13</v>
      </c>
      <c r="F199" s="52"/>
      <c r="G199" s="53">
        <v>32.43</v>
      </c>
      <c r="H199" s="53">
        <f t="shared" si="105"/>
        <v>42.13</v>
      </c>
      <c r="I199" s="57">
        <f t="shared" si="103"/>
        <v>42.13</v>
      </c>
      <c r="J199">
        <v>42.13</v>
      </c>
      <c r="K199">
        <f t="shared" si="104"/>
        <v>0</v>
      </c>
    </row>
    <row r="200" ht="21.95" customHeight="1" spans="1:11">
      <c r="A200" s="51" t="s">
        <v>184</v>
      </c>
      <c r="B200" s="52">
        <v>7.96</v>
      </c>
      <c r="C200" s="53">
        <f t="shared" si="120"/>
        <v>0</v>
      </c>
      <c r="D200" s="53">
        <f t="shared" si="121"/>
        <v>0</v>
      </c>
      <c r="E200" s="53">
        <f t="shared" si="122"/>
        <v>0</v>
      </c>
      <c r="F200" s="52"/>
      <c r="G200" s="53">
        <v>7.96</v>
      </c>
      <c r="H200" s="53">
        <f t="shared" si="105"/>
        <v>0</v>
      </c>
      <c r="I200" s="57">
        <f t="shared" si="103"/>
        <v>0</v>
      </c>
      <c r="J200">
        <v>0</v>
      </c>
      <c r="K200">
        <f t="shared" si="104"/>
        <v>0</v>
      </c>
    </row>
    <row r="201" ht="21.95" customHeight="1" spans="1:11">
      <c r="A201" s="51" t="s">
        <v>185</v>
      </c>
      <c r="B201" s="52">
        <v>5.6</v>
      </c>
      <c r="C201" s="53">
        <f t="shared" si="120"/>
        <v>0</v>
      </c>
      <c r="D201" s="53">
        <f t="shared" si="121"/>
        <v>0</v>
      </c>
      <c r="E201" s="53">
        <f t="shared" si="122"/>
        <v>0</v>
      </c>
      <c r="F201" s="52"/>
      <c r="G201" s="53">
        <v>5.6</v>
      </c>
      <c r="H201" s="53">
        <f t="shared" si="105"/>
        <v>0</v>
      </c>
      <c r="I201" s="57">
        <f t="shared" si="103"/>
        <v>0</v>
      </c>
      <c r="J201">
        <v>0</v>
      </c>
      <c r="K201">
        <f t="shared" si="104"/>
        <v>0</v>
      </c>
    </row>
    <row r="202" ht="21.95" customHeight="1" spans="1:11">
      <c r="A202" s="51" t="s">
        <v>186</v>
      </c>
      <c r="B202" s="52">
        <v>7.96</v>
      </c>
      <c r="C202" s="53">
        <f t="shared" si="120"/>
        <v>0</v>
      </c>
      <c r="D202" s="53">
        <f t="shared" si="121"/>
        <v>0</v>
      </c>
      <c r="E202" s="53">
        <f t="shared" si="122"/>
        <v>0</v>
      </c>
      <c r="F202" s="52"/>
      <c r="G202" s="53">
        <v>7.96</v>
      </c>
      <c r="H202" s="53">
        <f t="shared" si="105"/>
        <v>0</v>
      </c>
      <c r="I202" s="57">
        <f t="shared" si="103"/>
        <v>0</v>
      </c>
      <c r="J202">
        <v>0</v>
      </c>
      <c r="K202">
        <f t="shared" si="104"/>
        <v>0</v>
      </c>
    </row>
    <row r="203" ht="21.95" customHeight="1" spans="1:11">
      <c r="A203" s="51" t="s">
        <v>187</v>
      </c>
      <c r="B203" s="52">
        <v>25.19</v>
      </c>
      <c r="C203" s="53">
        <f t="shared" si="120"/>
        <v>25.19</v>
      </c>
      <c r="D203" s="53">
        <f t="shared" si="121"/>
        <v>9.7</v>
      </c>
      <c r="E203" s="53">
        <f t="shared" si="122"/>
        <v>34.89</v>
      </c>
      <c r="F203" s="52"/>
      <c r="G203" s="53">
        <v>25.19</v>
      </c>
      <c r="H203" s="53">
        <f t="shared" si="105"/>
        <v>34.89</v>
      </c>
      <c r="I203" s="57">
        <f t="shared" si="103"/>
        <v>34.89</v>
      </c>
      <c r="J203">
        <v>34.89</v>
      </c>
      <c r="K203">
        <f t="shared" si="104"/>
        <v>0</v>
      </c>
    </row>
    <row r="204" ht="21.95" customHeight="1" spans="1:11">
      <c r="A204" s="51" t="s">
        <v>188</v>
      </c>
      <c r="B204" s="52">
        <v>8.13</v>
      </c>
      <c r="C204" s="53">
        <f t="shared" si="120"/>
        <v>0</v>
      </c>
      <c r="D204" s="53">
        <f t="shared" si="121"/>
        <v>0</v>
      </c>
      <c r="E204" s="53">
        <f t="shared" si="122"/>
        <v>0</v>
      </c>
      <c r="F204" s="52"/>
      <c r="G204" s="53">
        <v>8.13</v>
      </c>
      <c r="H204" s="53">
        <f t="shared" si="105"/>
        <v>0</v>
      </c>
      <c r="I204" s="57">
        <f t="shared" si="103"/>
        <v>0</v>
      </c>
      <c r="J204">
        <v>0</v>
      </c>
      <c r="K204">
        <f t="shared" si="104"/>
        <v>0</v>
      </c>
    </row>
    <row r="205" ht="21.95" customHeight="1" spans="1:11">
      <c r="A205" s="51" t="s">
        <v>189</v>
      </c>
      <c r="B205" s="52">
        <v>7.96</v>
      </c>
      <c r="C205" s="53">
        <f t="shared" si="120"/>
        <v>0</v>
      </c>
      <c r="D205" s="53">
        <f t="shared" si="121"/>
        <v>0</v>
      </c>
      <c r="E205" s="53">
        <f t="shared" si="122"/>
        <v>0</v>
      </c>
      <c r="F205" s="52"/>
      <c r="G205" s="53">
        <v>7.96</v>
      </c>
      <c r="H205" s="53">
        <f t="shared" si="105"/>
        <v>0</v>
      </c>
      <c r="I205" s="57">
        <f t="shared" si="103"/>
        <v>0</v>
      </c>
      <c r="J205">
        <v>0</v>
      </c>
      <c r="K205">
        <f t="shared" si="104"/>
        <v>0</v>
      </c>
    </row>
    <row r="206" ht="21.95" customHeight="1" spans="1:11">
      <c r="A206" s="51" t="s">
        <v>190</v>
      </c>
      <c r="B206" s="52">
        <v>8.55</v>
      </c>
      <c r="C206" s="53">
        <f t="shared" si="120"/>
        <v>0</v>
      </c>
      <c r="D206" s="53">
        <f t="shared" si="121"/>
        <v>0</v>
      </c>
      <c r="E206" s="53">
        <f t="shared" si="122"/>
        <v>0</v>
      </c>
      <c r="F206" s="52"/>
      <c r="G206" s="53">
        <v>8.55</v>
      </c>
      <c r="H206" s="53">
        <f t="shared" si="105"/>
        <v>0</v>
      </c>
      <c r="I206" s="57">
        <f t="shared" si="103"/>
        <v>0</v>
      </c>
      <c r="J206">
        <v>0</v>
      </c>
      <c r="K206">
        <f t="shared" si="104"/>
        <v>0</v>
      </c>
    </row>
    <row r="207" ht="21.95" customHeight="1" spans="1:11">
      <c r="A207" s="51" t="s">
        <v>191</v>
      </c>
      <c r="B207" s="52">
        <v>191.48</v>
      </c>
      <c r="C207" s="53">
        <f t="shared" si="120"/>
        <v>191.48</v>
      </c>
      <c r="D207" s="53">
        <f t="shared" si="121"/>
        <v>9.7</v>
      </c>
      <c r="E207" s="53">
        <f t="shared" si="122"/>
        <v>201.18</v>
      </c>
      <c r="F207" s="52"/>
      <c r="G207" s="53">
        <v>191.48</v>
      </c>
      <c r="H207" s="53">
        <f t="shared" si="105"/>
        <v>201.18</v>
      </c>
      <c r="I207" s="57">
        <f t="shared" si="103"/>
        <v>201.18</v>
      </c>
      <c r="J207">
        <v>201.18</v>
      </c>
      <c r="K207">
        <f t="shared" si="104"/>
        <v>0</v>
      </c>
    </row>
    <row r="209" spans="1:9">
      <c r="A209" s="62" t="s">
        <v>200</v>
      </c>
      <c r="B209" s="62"/>
      <c r="C209" s="62"/>
      <c r="D209" s="62"/>
      <c r="E209" s="62"/>
      <c r="F209" s="62"/>
      <c r="G209" s="62"/>
      <c r="H209" s="62"/>
      <c r="I209" s="62"/>
    </row>
    <row r="210" spans="1:9">
      <c r="A210" s="62"/>
      <c r="B210" s="62"/>
      <c r="C210" s="62"/>
      <c r="D210" s="62"/>
      <c r="E210" s="62"/>
      <c r="F210" s="62"/>
      <c r="G210" s="62"/>
      <c r="H210" s="62"/>
      <c r="I210" s="62"/>
    </row>
    <row r="212" spans="1:6">
      <c r="A212" s="63" t="s">
        <v>193</v>
      </c>
      <c r="B212" s="63"/>
      <c r="C212" s="63"/>
      <c r="D212" s="63"/>
      <c r="E212" s="63"/>
      <c r="F212" s="63"/>
    </row>
    <row r="213" spans="1:6">
      <c r="A213" s="63" t="s">
        <v>195</v>
      </c>
      <c r="B213" s="63"/>
      <c r="C213" s="63"/>
      <c r="D213" s="63"/>
      <c r="E213" s="63"/>
      <c r="F213" s="63"/>
    </row>
    <row r="214" spans="1:6">
      <c r="A214" s="62" t="s">
        <v>201</v>
      </c>
      <c r="B214" s="62"/>
      <c r="C214" s="62"/>
      <c r="D214" s="62"/>
      <c r="E214" s="62"/>
      <c r="F214" s="62"/>
    </row>
    <row r="215" spans="1:6">
      <c r="A215" s="62"/>
      <c r="B215" s="62"/>
      <c r="C215" s="62"/>
      <c r="D215" s="62"/>
      <c r="E215" s="62"/>
      <c r="F215" s="62"/>
    </row>
    <row r="216" spans="1:8">
      <c r="A216" s="62" t="s">
        <v>204</v>
      </c>
      <c r="B216" s="62"/>
      <c r="C216" s="62"/>
      <c r="D216" s="62"/>
      <c r="E216" s="62"/>
      <c r="F216" s="62"/>
      <c r="G216" s="62"/>
      <c r="H216" s="62"/>
    </row>
  </sheetData>
  <autoFilter ref="A9:M207">
    <extLst/>
  </autoFilter>
  <mergeCells count="8">
    <mergeCell ref="A2:H2"/>
    <mergeCell ref="B4:H4"/>
    <mergeCell ref="A212:F212"/>
    <mergeCell ref="A213:F213"/>
    <mergeCell ref="A214:F214"/>
    <mergeCell ref="A215:F215"/>
    <mergeCell ref="A4:A5"/>
    <mergeCell ref="A209:G210"/>
  </mergeCells>
  <pageMargins left="0.751388888888889" right="0.751388888888889" top="1" bottom="1" header="0.5" footer="0.5"/>
  <pageSetup paperSize="9" scale="93" orientation="portrait"/>
  <headerFooter>
    <oddFooter>&amp;C第 &amp;P 页，共 &amp;N 页</oddFooter>
  </headerFooter>
  <rowBreaks count="7" manualBreakCount="7">
    <brk id="26" max="7" man="1"/>
    <brk id="53" max="7" man="1"/>
    <brk id="80" max="7" man="1"/>
    <brk id="109" max="7" man="1"/>
    <brk id="135" max="7" man="1"/>
    <brk id="168" max="7" man="1"/>
    <brk id="19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07"/>
  <sheetViews>
    <sheetView workbookViewId="0">
      <selection activeCell="C170" sqref="C170"/>
    </sheetView>
  </sheetViews>
  <sheetFormatPr defaultColWidth="9" defaultRowHeight="13.5" outlineLevelCol="3"/>
  <cols>
    <col min="1" max="1" width="21.875" customWidth="1"/>
    <col min="2" max="2" width="21.875" style="40" customWidth="1"/>
    <col min="3" max="3" width="21.875" customWidth="1"/>
    <col min="4" max="4" width="21.875" style="40" customWidth="1"/>
  </cols>
  <sheetData>
    <row r="1" ht="21.95" customHeight="1" spans="1:1">
      <c r="A1" s="32" t="s">
        <v>0</v>
      </c>
    </row>
    <row r="2" ht="21.95" customHeight="1" spans="1:4">
      <c r="A2" s="33" t="s">
        <v>1</v>
      </c>
      <c r="B2" s="41"/>
      <c r="C2" s="33"/>
      <c r="D2" s="41"/>
    </row>
    <row r="3" ht="21.95" customHeight="1" spans="4:4">
      <c r="D3" s="42" t="s">
        <v>2</v>
      </c>
    </row>
    <row r="4" ht="21.95" customHeight="1" spans="1:4">
      <c r="A4" s="34" t="s">
        <v>3</v>
      </c>
      <c r="B4" s="43" t="s">
        <v>4</v>
      </c>
      <c r="C4" s="34"/>
      <c r="D4" s="43"/>
    </row>
    <row r="5" ht="21.95" customHeight="1" spans="1:4">
      <c r="A5" s="34"/>
      <c r="B5" s="43" t="s">
        <v>5</v>
      </c>
      <c r="C5" s="34" t="s">
        <v>6</v>
      </c>
      <c r="D5" s="43" t="s">
        <v>7</v>
      </c>
    </row>
    <row r="6" ht="21.95" customHeight="1" spans="1:4">
      <c r="A6" s="35" t="s">
        <v>8</v>
      </c>
      <c r="B6" s="44">
        <f t="shared" ref="B6:D6" si="0">B7+B8</f>
        <v>19999.9988</v>
      </c>
      <c r="C6" s="36">
        <f t="shared" si="0"/>
        <v>4000</v>
      </c>
      <c r="D6" s="44">
        <f t="shared" si="0"/>
        <v>15999.9988</v>
      </c>
    </row>
    <row r="7" ht="21.95" customHeight="1" spans="1:4">
      <c r="A7" s="35" t="s">
        <v>9</v>
      </c>
      <c r="B7" s="44">
        <f t="shared" ref="B7:D7" si="1">B10+B28+B38+B45+B55+B62+B72+B82+B90+B98+B111+B123+B137+B146+B155+B161+B170+B178+B192</f>
        <v>5838.4032</v>
      </c>
      <c r="C7" s="36">
        <f t="shared" si="1"/>
        <v>1271.68</v>
      </c>
      <c r="D7" s="44">
        <f t="shared" si="1"/>
        <v>4566.7232</v>
      </c>
    </row>
    <row r="8" ht="21.95" customHeight="1" spans="1:4">
      <c r="A8" s="35" t="s">
        <v>10</v>
      </c>
      <c r="B8" s="44">
        <f t="shared" ref="B8:D8" si="2">B11+B29+B39+B46+B56+B63+B73+B83+B91+B99+B112+B124+B138+B147+B156+B162+B171+B179+B186+B189+B193</f>
        <v>14161.5956</v>
      </c>
      <c r="C8" s="36">
        <f t="shared" si="2"/>
        <v>2728.32</v>
      </c>
      <c r="D8" s="44">
        <f t="shared" si="2"/>
        <v>11433.2756</v>
      </c>
    </row>
    <row r="9" ht="21.95" customHeight="1" spans="1:4">
      <c r="A9" s="37" t="s">
        <v>11</v>
      </c>
      <c r="B9" s="44">
        <f t="shared" ref="B9:D9" si="3">B10+B11</f>
        <v>843.3828</v>
      </c>
      <c r="C9" s="36">
        <f t="shared" si="3"/>
        <v>297.81</v>
      </c>
      <c r="D9" s="44">
        <f t="shared" si="3"/>
        <v>545.5728</v>
      </c>
    </row>
    <row r="10" ht="21.95" hidden="1" customHeight="1" spans="1:4">
      <c r="A10" s="38" t="s">
        <v>12</v>
      </c>
      <c r="B10" s="45">
        <v>0</v>
      </c>
      <c r="C10" s="39"/>
      <c r="D10" s="45">
        <v>0</v>
      </c>
    </row>
    <row r="11" ht="21.95" customHeight="1" spans="1:4">
      <c r="A11" s="36" t="s">
        <v>13</v>
      </c>
      <c r="B11" s="44">
        <f t="shared" ref="B11:D11" si="4">SUM(B12:B26)</f>
        <v>843.3828</v>
      </c>
      <c r="C11" s="36">
        <f t="shared" si="4"/>
        <v>297.81</v>
      </c>
      <c r="D11" s="44">
        <f t="shared" si="4"/>
        <v>545.5728</v>
      </c>
    </row>
    <row r="12" ht="21.95" hidden="1" customHeight="1" spans="1:4">
      <c r="A12" s="38" t="s">
        <v>14</v>
      </c>
      <c r="B12" s="45">
        <v>0</v>
      </c>
      <c r="C12" s="39"/>
      <c r="D12" s="46">
        <v>0</v>
      </c>
    </row>
    <row r="13" ht="21.95" hidden="1" customHeight="1" spans="1:4">
      <c r="A13" s="38" t="s">
        <v>15</v>
      </c>
      <c r="B13" s="45">
        <v>0</v>
      </c>
      <c r="C13" s="39"/>
      <c r="D13" s="46">
        <v>0</v>
      </c>
    </row>
    <row r="14" ht="21.95" hidden="1" customHeight="1" spans="1:4">
      <c r="A14" s="38" t="s">
        <v>16</v>
      </c>
      <c r="B14" s="45">
        <v>0</v>
      </c>
      <c r="C14" s="39"/>
      <c r="D14" s="46">
        <v>0</v>
      </c>
    </row>
    <row r="15" ht="21.95" hidden="1" customHeight="1" spans="1:4">
      <c r="A15" s="38" t="s">
        <v>17</v>
      </c>
      <c r="B15" s="45">
        <v>0</v>
      </c>
      <c r="C15" s="39"/>
      <c r="D15" s="46">
        <v>0</v>
      </c>
    </row>
    <row r="16" ht="21.95" customHeight="1" spans="1:4">
      <c r="A16" s="38" t="s">
        <v>18</v>
      </c>
      <c r="B16" s="45">
        <v>32.2638</v>
      </c>
      <c r="C16" s="39"/>
      <c r="D16" s="46">
        <v>32.2638</v>
      </c>
    </row>
    <row r="17" ht="21.95" hidden="1" customHeight="1" spans="1:4">
      <c r="A17" s="38" t="s">
        <v>19</v>
      </c>
      <c r="B17" s="45">
        <v>0</v>
      </c>
      <c r="C17" s="39"/>
      <c r="D17" s="46">
        <v>0</v>
      </c>
    </row>
    <row r="18" ht="21.95" customHeight="1" spans="1:4">
      <c r="A18" s="38" t="s">
        <v>20</v>
      </c>
      <c r="B18" s="45">
        <v>47.8238</v>
      </c>
      <c r="C18" s="39"/>
      <c r="D18" s="46">
        <v>47.8238</v>
      </c>
    </row>
    <row r="19" ht="21.95" customHeight="1" spans="1:4">
      <c r="A19" s="38" t="s">
        <v>21</v>
      </c>
      <c r="B19" s="45">
        <v>339.7538</v>
      </c>
      <c r="C19" s="39"/>
      <c r="D19" s="46">
        <v>339.7538</v>
      </c>
    </row>
    <row r="20" ht="21.95" hidden="1" customHeight="1" spans="1:4">
      <c r="A20" s="38" t="s">
        <v>22</v>
      </c>
      <c r="B20" s="45">
        <v>0</v>
      </c>
      <c r="C20" s="39"/>
      <c r="D20" s="46">
        <v>0</v>
      </c>
    </row>
    <row r="21" ht="21.95" customHeight="1" spans="1:4">
      <c r="A21" s="38" t="s">
        <v>23</v>
      </c>
      <c r="B21" s="45">
        <v>31.2838</v>
      </c>
      <c r="C21" s="39"/>
      <c r="D21" s="46">
        <v>31.2838</v>
      </c>
    </row>
    <row r="22" ht="21.95" hidden="1" customHeight="1" spans="1:4">
      <c r="A22" s="38" t="s">
        <v>24</v>
      </c>
      <c r="B22" s="45">
        <v>0</v>
      </c>
      <c r="C22" s="39"/>
      <c r="D22" s="46">
        <v>0</v>
      </c>
    </row>
    <row r="23" ht="21.95" hidden="1" customHeight="1" spans="1:4">
      <c r="A23" s="38" t="s">
        <v>25</v>
      </c>
      <c r="B23" s="45">
        <v>0</v>
      </c>
      <c r="C23" s="39"/>
      <c r="D23" s="46">
        <v>0</v>
      </c>
    </row>
    <row r="24" ht="21.95" hidden="1" customHeight="1" spans="1:4">
      <c r="A24" s="38" t="s">
        <v>26</v>
      </c>
      <c r="B24" s="45">
        <v>0</v>
      </c>
      <c r="C24" s="39"/>
      <c r="D24" s="46">
        <v>0</v>
      </c>
    </row>
    <row r="25" ht="21.95" customHeight="1" spans="1:4">
      <c r="A25" s="38" t="s">
        <v>27</v>
      </c>
      <c r="B25" s="45">
        <v>352.7638</v>
      </c>
      <c r="C25" s="39">
        <v>297.81</v>
      </c>
      <c r="D25" s="46">
        <v>54.9538</v>
      </c>
    </row>
    <row r="26" ht="21.95" customHeight="1" spans="1:4">
      <c r="A26" s="38" t="s">
        <v>28</v>
      </c>
      <c r="B26" s="45">
        <v>39.4938</v>
      </c>
      <c r="C26" s="39"/>
      <c r="D26" s="46">
        <v>39.4938</v>
      </c>
    </row>
    <row r="27" ht="21.95" customHeight="1" spans="1:4">
      <c r="A27" s="37" t="s">
        <v>29</v>
      </c>
      <c r="B27" s="44">
        <f t="shared" ref="B27:D27" si="5">B28+B29</f>
        <v>413.759</v>
      </c>
      <c r="C27" s="36">
        <f t="shared" si="5"/>
        <v>27.39</v>
      </c>
      <c r="D27" s="44">
        <f t="shared" si="5"/>
        <v>386.369</v>
      </c>
    </row>
    <row r="28" ht="21.95" customHeight="1" spans="1:4">
      <c r="A28" s="38" t="s">
        <v>12</v>
      </c>
      <c r="B28" s="45">
        <v>35.3538</v>
      </c>
      <c r="C28" s="39"/>
      <c r="D28" s="46">
        <v>35.3538</v>
      </c>
    </row>
    <row r="29" ht="21.95" customHeight="1" spans="1:4">
      <c r="A29" s="36" t="s">
        <v>30</v>
      </c>
      <c r="B29" s="44">
        <f t="shared" ref="B29:D29" si="6">SUM(B30:B36)</f>
        <v>378.4052</v>
      </c>
      <c r="C29" s="36">
        <f t="shared" si="6"/>
        <v>27.39</v>
      </c>
      <c r="D29" s="44">
        <f t="shared" si="6"/>
        <v>351.0152</v>
      </c>
    </row>
    <row r="30" ht="21.95" hidden="1" customHeight="1" spans="1:4">
      <c r="A30" s="38" t="s">
        <v>31</v>
      </c>
      <c r="B30" s="45">
        <v>0</v>
      </c>
      <c r="C30" s="39"/>
      <c r="D30" s="46">
        <v>0</v>
      </c>
    </row>
    <row r="31" ht="21.95" hidden="1" customHeight="1" spans="1:4">
      <c r="A31" s="38" t="s">
        <v>32</v>
      </c>
      <c r="B31" s="45">
        <v>0</v>
      </c>
      <c r="C31" s="39"/>
      <c r="D31" s="46">
        <v>0</v>
      </c>
    </row>
    <row r="32" ht="21.95" customHeight="1" spans="1:4">
      <c r="A32" s="38" t="s">
        <v>33</v>
      </c>
      <c r="B32" s="45">
        <v>126.8038</v>
      </c>
      <c r="C32" s="39"/>
      <c r="D32" s="46">
        <v>126.8038</v>
      </c>
    </row>
    <row r="33" ht="21.95" hidden="1" customHeight="1" spans="1:4">
      <c r="A33" s="38" t="s">
        <v>34</v>
      </c>
      <c r="B33" s="45">
        <v>0</v>
      </c>
      <c r="C33" s="39"/>
      <c r="D33" s="46">
        <v>0</v>
      </c>
    </row>
    <row r="34" ht="21.95" customHeight="1" spans="1:4">
      <c r="A34" s="38" t="s">
        <v>35</v>
      </c>
      <c r="B34" s="45">
        <v>62.4338</v>
      </c>
      <c r="C34" s="39">
        <v>27.39</v>
      </c>
      <c r="D34" s="46">
        <v>35.0438</v>
      </c>
    </row>
    <row r="35" ht="21.95" customHeight="1" spans="1:4">
      <c r="A35" s="38" t="s">
        <v>36</v>
      </c>
      <c r="B35" s="45">
        <v>150.7338</v>
      </c>
      <c r="C35" s="39"/>
      <c r="D35" s="46">
        <v>150.7338</v>
      </c>
    </row>
    <row r="36" ht="21.95" customHeight="1" spans="1:4">
      <c r="A36" s="38" t="s">
        <v>26</v>
      </c>
      <c r="B36" s="45">
        <v>38.4338</v>
      </c>
      <c r="C36" s="39"/>
      <c r="D36" s="46">
        <v>38.4338</v>
      </c>
    </row>
    <row r="37" ht="21.95" customHeight="1" spans="1:4">
      <c r="A37" s="37" t="s">
        <v>37</v>
      </c>
      <c r="B37" s="44">
        <f t="shared" ref="B37:D37" si="7">B38+B39</f>
        <v>32.1538</v>
      </c>
      <c r="C37" s="36">
        <f t="shared" si="7"/>
        <v>0</v>
      </c>
      <c r="D37" s="44">
        <f t="shared" si="7"/>
        <v>32.1538</v>
      </c>
    </row>
    <row r="38" ht="21.95" customHeight="1" spans="1:4">
      <c r="A38" s="38" t="s">
        <v>12</v>
      </c>
      <c r="B38" s="45">
        <v>32.1538</v>
      </c>
      <c r="C38" s="39"/>
      <c r="D38" s="46">
        <v>32.1538</v>
      </c>
    </row>
    <row r="39" ht="21.95" hidden="1" customHeight="1" spans="1:4">
      <c r="A39" s="36" t="s">
        <v>38</v>
      </c>
      <c r="B39" s="44">
        <f t="shared" ref="B39:D39" si="8">SUM(B40:B43)</f>
        <v>0</v>
      </c>
      <c r="C39" s="36">
        <f t="shared" si="8"/>
        <v>0</v>
      </c>
      <c r="D39" s="44">
        <f t="shared" si="8"/>
        <v>0</v>
      </c>
    </row>
    <row r="40" ht="21.95" hidden="1" customHeight="1" spans="1:4">
      <c r="A40" s="38" t="s">
        <v>39</v>
      </c>
      <c r="B40" s="45">
        <v>0</v>
      </c>
      <c r="C40" s="39"/>
      <c r="D40" s="46">
        <v>0</v>
      </c>
    </row>
    <row r="41" ht="21.95" hidden="1" customHeight="1" spans="1:4">
      <c r="A41" s="38" t="s">
        <v>40</v>
      </c>
      <c r="B41" s="45">
        <v>0</v>
      </c>
      <c r="C41" s="39"/>
      <c r="D41" s="46">
        <v>0</v>
      </c>
    </row>
    <row r="42" ht="21.95" hidden="1" customHeight="1" spans="1:4">
      <c r="A42" s="38" t="s">
        <v>41</v>
      </c>
      <c r="B42" s="45">
        <v>0</v>
      </c>
      <c r="C42" s="39"/>
      <c r="D42" s="46">
        <v>0</v>
      </c>
    </row>
    <row r="43" ht="21.95" hidden="1" customHeight="1" spans="1:4">
      <c r="A43" s="38" t="s">
        <v>42</v>
      </c>
      <c r="B43" s="45">
        <v>0</v>
      </c>
      <c r="C43" s="39"/>
      <c r="D43" s="46">
        <v>0</v>
      </c>
    </row>
    <row r="44" ht="21.95" customHeight="1" spans="1:4">
      <c r="A44" s="37" t="s">
        <v>43</v>
      </c>
      <c r="B44" s="44">
        <f t="shared" ref="B44:D44" si="9">B45+B46</f>
        <v>481.5376</v>
      </c>
      <c r="C44" s="36">
        <f t="shared" si="9"/>
        <v>182.75</v>
      </c>
      <c r="D44" s="44">
        <f t="shared" si="9"/>
        <v>298.7876</v>
      </c>
    </row>
    <row r="45" ht="21.95" customHeight="1" spans="1:4">
      <c r="A45" s="38" t="s">
        <v>12</v>
      </c>
      <c r="B45" s="45">
        <v>261.1838</v>
      </c>
      <c r="C45" s="39">
        <v>182.75</v>
      </c>
      <c r="D45" s="45">
        <v>78.4338</v>
      </c>
    </row>
    <row r="46" ht="21.95" customHeight="1" spans="1:4">
      <c r="A46" s="36" t="s">
        <v>44</v>
      </c>
      <c r="B46" s="44">
        <f t="shared" ref="B46:D46" si="10">SUM(B47:B53)</f>
        <v>220.3538</v>
      </c>
      <c r="C46" s="36">
        <f t="shared" si="10"/>
        <v>0</v>
      </c>
      <c r="D46" s="44">
        <f t="shared" si="10"/>
        <v>220.3538</v>
      </c>
    </row>
    <row r="47" ht="21.95" customHeight="1" spans="1:4">
      <c r="A47" s="38" t="s">
        <v>45</v>
      </c>
      <c r="B47" s="45">
        <v>220.3538</v>
      </c>
      <c r="C47" s="39"/>
      <c r="D47" s="45">
        <v>220.3538</v>
      </c>
    </row>
    <row r="48" ht="21.95" hidden="1" customHeight="1" spans="1:4">
      <c r="A48" s="38" t="s">
        <v>46</v>
      </c>
      <c r="B48" s="45">
        <v>0</v>
      </c>
      <c r="C48" s="39"/>
      <c r="D48" s="45">
        <v>0</v>
      </c>
    </row>
    <row r="49" ht="21.95" hidden="1" customHeight="1" spans="1:4">
      <c r="A49" s="38" t="s">
        <v>47</v>
      </c>
      <c r="B49" s="45">
        <v>0</v>
      </c>
      <c r="C49" s="39"/>
      <c r="D49" s="45">
        <v>0</v>
      </c>
    </row>
    <row r="50" ht="21.95" hidden="1" customHeight="1" spans="1:4">
      <c r="A50" s="38" t="s">
        <v>48</v>
      </c>
      <c r="B50" s="45">
        <v>0</v>
      </c>
      <c r="C50" s="39"/>
      <c r="D50" s="45">
        <v>0</v>
      </c>
    </row>
    <row r="51" ht="21.95" hidden="1" customHeight="1" spans="1:4">
      <c r="A51" s="38" t="s">
        <v>49</v>
      </c>
      <c r="B51" s="45">
        <v>0</v>
      </c>
      <c r="C51" s="39"/>
      <c r="D51" s="45">
        <v>0</v>
      </c>
    </row>
    <row r="52" ht="21.95" hidden="1" customHeight="1" spans="1:4">
      <c r="A52" s="38" t="s">
        <v>50</v>
      </c>
      <c r="B52" s="45">
        <v>0</v>
      </c>
      <c r="C52" s="39"/>
      <c r="D52" s="45">
        <v>0</v>
      </c>
    </row>
    <row r="53" ht="21.95" hidden="1" customHeight="1" spans="1:4">
      <c r="A53" s="38" t="s">
        <v>51</v>
      </c>
      <c r="B53" s="45">
        <v>0</v>
      </c>
      <c r="C53" s="39"/>
      <c r="D53" s="45">
        <v>0</v>
      </c>
    </row>
    <row r="54" ht="21.95" customHeight="1" spans="1:4">
      <c r="A54" s="37" t="s">
        <v>52</v>
      </c>
      <c r="B54" s="44">
        <f t="shared" ref="B54:D54" si="11">B55+B56</f>
        <v>436.4776</v>
      </c>
      <c r="C54" s="36">
        <f t="shared" si="11"/>
        <v>13.43</v>
      </c>
      <c r="D54" s="44">
        <f t="shared" si="11"/>
        <v>423.0476</v>
      </c>
    </row>
    <row r="55" ht="21.95" hidden="1" customHeight="1" spans="1:4">
      <c r="A55" s="38" t="s">
        <v>12</v>
      </c>
      <c r="B55" s="45">
        <v>0</v>
      </c>
      <c r="C55" s="39"/>
      <c r="D55" s="45">
        <v>0</v>
      </c>
    </row>
    <row r="56" ht="21.95" customHeight="1" spans="1:4">
      <c r="A56" s="36" t="s">
        <v>53</v>
      </c>
      <c r="B56" s="44">
        <f t="shared" ref="B56:D56" si="12">SUM(B57:B60)</f>
        <v>436.4776</v>
      </c>
      <c r="C56" s="36">
        <f t="shared" si="12"/>
        <v>13.43</v>
      </c>
      <c r="D56" s="44">
        <f t="shared" si="12"/>
        <v>423.0476</v>
      </c>
    </row>
    <row r="57" ht="21.95" hidden="1" customHeight="1" spans="1:4">
      <c r="A57" s="38" t="s">
        <v>54</v>
      </c>
      <c r="B57" s="45">
        <v>0</v>
      </c>
      <c r="C57" s="39"/>
      <c r="D57" s="45">
        <v>0</v>
      </c>
    </row>
    <row r="58" ht="21.95" customHeight="1" spans="1:4">
      <c r="A58" s="38" t="s">
        <v>55</v>
      </c>
      <c r="B58" s="45">
        <v>401.6638</v>
      </c>
      <c r="C58" s="39">
        <v>13.43</v>
      </c>
      <c r="D58" s="45">
        <v>388.2338</v>
      </c>
    </row>
    <row r="59" ht="21.95" customHeight="1" spans="1:4">
      <c r="A59" s="38" t="s">
        <v>56</v>
      </c>
      <c r="B59" s="45">
        <v>34.8138</v>
      </c>
      <c r="C59" s="39"/>
      <c r="D59" s="45">
        <v>34.8138</v>
      </c>
    </row>
    <row r="60" ht="21.95" hidden="1" customHeight="1" spans="1:4">
      <c r="A60" s="38" t="s">
        <v>57</v>
      </c>
      <c r="B60" s="45">
        <v>0</v>
      </c>
      <c r="C60" s="39"/>
      <c r="D60" s="45">
        <v>0</v>
      </c>
    </row>
    <row r="61" ht="21.95" customHeight="1" spans="1:4">
      <c r="A61" s="37" t="s">
        <v>58</v>
      </c>
      <c r="B61" s="44">
        <f t="shared" ref="B61:D61" si="13">B62+B63</f>
        <v>751.439</v>
      </c>
      <c r="C61" s="36">
        <f t="shared" si="13"/>
        <v>179.1</v>
      </c>
      <c r="D61" s="44">
        <f t="shared" si="13"/>
        <v>572.339</v>
      </c>
    </row>
    <row r="62" ht="21.95" customHeight="1" spans="1:4">
      <c r="A62" s="38" t="s">
        <v>12</v>
      </c>
      <c r="B62" s="45">
        <v>179.4038</v>
      </c>
      <c r="C62" s="39"/>
      <c r="D62" s="45">
        <v>179.4038</v>
      </c>
    </row>
    <row r="63" ht="21.95" customHeight="1" spans="1:4">
      <c r="A63" s="36" t="s">
        <v>59</v>
      </c>
      <c r="B63" s="44">
        <f t="shared" ref="B63:D63" si="14">SUM(B64:B70)</f>
        <v>572.0352</v>
      </c>
      <c r="C63" s="36">
        <f t="shared" si="14"/>
        <v>179.1</v>
      </c>
      <c r="D63" s="44">
        <f t="shared" si="14"/>
        <v>392.9352</v>
      </c>
    </row>
    <row r="64" ht="21.95" customHeight="1" spans="1:4">
      <c r="A64" s="38" t="s">
        <v>60</v>
      </c>
      <c r="B64" s="45">
        <v>62.8238</v>
      </c>
      <c r="C64" s="39"/>
      <c r="D64" s="45">
        <v>62.8238</v>
      </c>
    </row>
    <row r="65" ht="21.95" customHeight="1" spans="1:4">
      <c r="A65" s="38" t="s">
        <v>61</v>
      </c>
      <c r="B65" s="45">
        <v>343.8738</v>
      </c>
      <c r="C65" s="39">
        <v>179.1</v>
      </c>
      <c r="D65" s="45">
        <v>164.7738</v>
      </c>
    </row>
    <row r="66" ht="21.95" customHeight="1" spans="1:4">
      <c r="A66" s="38" t="s">
        <v>62</v>
      </c>
      <c r="B66" s="45">
        <v>131.7338</v>
      </c>
      <c r="C66" s="39"/>
      <c r="D66" s="45">
        <v>131.7338</v>
      </c>
    </row>
    <row r="67" ht="21.95" hidden="1" customHeight="1" spans="1:4">
      <c r="A67" s="38" t="s">
        <v>63</v>
      </c>
      <c r="B67" s="45">
        <v>0</v>
      </c>
      <c r="C67" s="39"/>
      <c r="D67" s="45">
        <v>0</v>
      </c>
    </row>
    <row r="68" ht="21.95" hidden="1" customHeight="1" spans="1:4">
      <c r="A68" s="38" t="s">
        <v>64</v>
      </c>
      <c r="B68" s="45">
        <v>0</v>
      </c>
      <c r="C68" s="39"/>
      <c r="D68" s="45">
        <v>0</v>
      </c>
    </row>
    <row r="69" ht="21.95" customHeight="1" spans="1:4">
      <c r="A69" s="38" t="s">
        <v>65</v>
      </c>
      <c r="B69" s="45">
        <v>33.6038</v>
      </c>
      <c r="C69" s="39"/>
      <c r="D69" s="45">
        <v>33.6038</v>
      </c>
    </row>
    <row r="70" ht="21.95" hidden="1" customHeight="1" spans="1:4">
      <c r="A70" s="38" t="s">
        <v>66</v>
      </c>
      <c r="B70" s="45">
        <v>0</v>
      </c>
      <c r="C70" s="39"/>
      <c r="D70" s="45">
        <v>0</v>
      </c>
    </row>
    <row r="71" ht="21.95" customHeight="1" spans="1:4">
      <c r="A71" s="37" t="s">
        <v>67</v>
      </c>
      <c r="B71" s="44">
        <f t="shared" ref="B71:D71" si="15">B72+B73</f>
        <v>3148.1628</v>
      </c>
      <c r="C71" s="36">
        <f t="shared" si="15"/>
        <v>383.01</v>
      </c>
      <c r="D71" s="44">
        <f t="shared" si="15"/>
        <v>2765.1528</v>
      </c>
    </row>
    <row r="72" ht="21.95" customHeight="1" spans="1:4">
      <c r="A72" s="38" t="s">
        <v>12</v>
      </c>
      <c r="B72" s="45">
        <v>1448.5438</v>
      </c>
      <c r="C72" s="39">
        <v>27.22</v>
      </c>
      <c r="D72" s="45">
        <v>1421.3238</v>
      </c>
    </row>
    <row r="73" ht="21.95" customHeight="1" spans="1:4">
      <c r="A73" s="36" t="s">
        <v>68</v>
      </c>
      <c r="B73" s="44">
        <f t="shared" ref="B73:D73" si="16">SUM(B74:B80)</f>
        <v>1699.619</v>
      </c>
      <c r="C73" s="36">
        <f t="shared" si="16"/>
        <v>355.79</v>
      </c>
      <c r="D73" s="44">
        <f t="shared" si="16"/>
        <v>1343.829</v>
      </c>
    </row>
    <row r="74" ht="21.95" customHeight="1" spans="1:4">
      <c r="A74" s="38" t="s">
        <v>69</v>
      </c>
      <c r="B74" s="45">
        <v>345.0838</v>
      </c>
      <c r="C74" s="39"/>
      <c r="D74" s="45">
        <v>345.0838</v>
      </c>
    </row>
    <row r="75" ht="21.95" hidden="1" customHeight="1" spans="1:4">
      <c r="A75" s="38" t="s">
        <v>70</v>
      </c>
      <c r="B75" s="45">
        <v>0</v>
      </c>
      <c r="C75" s="39"/>
      <c r="D75" s="45">
        <v>0</v>
      </c>
    </row>
    <row r="76" ht="21.95" hidden="1" customHeight="1" spans="1:4">
      <c r="A76" s="38" t="s">
        <v>71</v>
      </c>
      <c r="B76" s="45">
        <v>0</v>
      </c>
      <c r="C76" s="39"/>
      <c r="D76" s="45">
        <v>0</v>
      </c>
    </row>
    <row r="77" ht="21.95" customHeight="1" spans="1:4">
      <c r="A77" s="38" t="s">
        <v>72</v>
      </c>
      <c r="B77" s="45">
        <v>961.7738</v>
      </c>
      <c r="C77" s="39">
        <v>182.75</v>
      </c>
      <c r="D77" s="45">
        <v>779.0238</v>
      </c>
    </row>
    <row r="78" ht="21.95" customHeight="1" spans="1:4">
      <c r="A78" s="38" t="s">
        <v>73</v>
      </c>
      <c r="B78" s="45">
        <v>169.5638</v>
      </c>
      <c r="C78" s="39">
        <v>130.21</v>
      </c>
      <c r="D78" s="45">
        <v>39.3538</v>
      </c>
    </row>
    <row r="79" ht="21.95" customHeight="1" spans="1:4">
      <c r="A79" s="38" t="s">
        <v>74</v>
      </c>
      <c r="B79" s="45">
        <v>116.0538</v>
      </c>
      <c r="C79" s="39"/>
      <c r="D79" s="45">
        <v>116.0538</v>
      </c>
    </row>
    <row r="80" ht="21.95" customHeight="1" spans="1:4">
      <c r="A80" s="38" t="s">
        <v>75</v>
      </c>
      <c r="B80" s="45">
        <v>107.1438</v>
      </c>
      <c r="C80" s="39">
        <v>42.83</v>
      </c>
      <c r="D80" s="45">
        <v>64.3138</v>
      </c>
    </row>
    <row r="81" ht="21.95" customHeight="1" spans="1:4">
      <c r="A81" s="37" t="s">
        <v>76</v>
      </c>
      <c r="B81" s="44">
        <f t="shared" ref="B81:D81" si="17">B82+B83</f>
        <v>697.1114</v>
      </c>
      <c r="C81" s="36">
        <f t="shared" si="17"/>
        <v>570.46</v>
      </c>
      <c r="D81" s="44">
        <f t="shared" si="17"/>
        <v>126.6514</v>
      </c>
    </row>
    <row r="82" ht="21.95" customHeight="1" spans="1:4">
      <c r="A82" s="38" t="s">
        <v>12</v>
      </c>
      <c r="B82" s="45">
        <v>209.2738</v>
      </c>
      <c r="C82" s="39">
        <v>182.75</v>
      </c>
      <c r="D82" s="45">
        <v>26.5238</v>
      </c>
    </row>
    <row r="83" ht="21.95" customHeight="1" spans="1:4">
      <c r="A83" s="36" t="s">
        <v>77</v>
      </c>
      <c r="B83" s="44">
        <f t="shared" ref="B83:D83" si="18">SUM(B84:B88)</f>
        <v>487.8376</v>
      </c>
      <c r="C83" s="36">
        <f t="shared" si="18"/>
        <v>387.71</v>
      </c>
      <c r="D83" s="44">
        <f t="shared" si="18"/>
        <v>100.1276</v>
      </c>
    </row>
    <row r="84" ht="21.95" customHeight="1" spans="1:4">
      <c r="A84" s="38" t="s">
        <v>78</v>
      </c>
      <c r="B84" s="45">
        <v>41.9638</v>
      </c>
      <c r="C84" s="39"/>
      <c r="D84" s="45">
        <v>41.9638</v>
      </c>
    </row>
    <row r="85" ht="21.95" customHeight="1" spans="1:4">
      <c r="A85" s="38" t="s">
        <v>79</v>
      </c>
      <c r="B85" s="45">
        <v>445.8738</v>
      </c>
      <c r="C85" s="39">
        <v>387.71</v>
      </c>
      <c r="D85" s="45">
        <v>58.1638</v>
      </c>
    </row>
    <row r="86" ht="21.95" hidden="1" customHeight="1" spans="1:4">
      <c r="A86" s="38" t="s">
        <v>80</v>
      </c>
      <c r="B86" s="45">
        <v>0</v>
      </c>
      <c r="C86" s="39"/>
      <c r="D86" s="45">
        <v>0</v>
      </c>
    </row>
    <row r="87" ht="21.95" hidden="1" customHeight="1" spans="1:4">
      <c r="A87" s="38" t="s">
        <v>81</v>
      </c>
      <c r="B87" s="45">
        <v>0</v>
      </c>
      <c r="C87" s="39"/>
      <c r="D87" s="45">
        <v>0</v>
      </c>
    </row>
    <row r="88" ht="21.95" hidden="1" customHeight="1" spans="1:4">
      <c r="A88" s="38" t="s">
        <v>82</v>
      </c>
      <c r="B88" s="45">
        <v>0</v>
      </c>
      <c r="C88" s="39"/>
      <c r="D88" s="45">
        <v>0</v>
      </c>
    </row>
    <row r="89" ht="21.95" customHeight="1" spans="1:4">
      <c r="A89" s="37" t="s">
        <v>83</v>
      </c>
      <c r="B89" s="44">
        <f t="shared" ref="B89:D89" si="19">B90+B91</f>
        <v>609.3614</v>
      </c>
      <c r="C89" s="36">
        <f t="shared" si="19"/>
        <v>205.2</v>
      </c>
      <c r="D89" s="44">
        <f t="shared" si="19"/>
        <v>404.1614</v>
      </c>
    </row>
    <row r="90" ht="21.95" customHeight="1" spans="1:4">
      <c r="A90" s="38" t="s">
        <v>12</v>
      </c>
      <c r="B90" s="45">
        <v>217.3338</v>
      </c>
      <c r="C90" s="39">
        <v>182.75</v>
      </c>
      <c r="D90" s="45">
        <v>34.5838</v>
      </c>
    </row>
    <row r="91" ht="21.95" customHeight="1" spans="1:4">
      <c r="A91" s="36" t="s">
        <v>84</v>
      </c>
      <c r="B91" s="44">
        <f t="shared" ref="B91:D91" si="20">SUM(B92:B96)</f>
        <v>392.0276</v>
      </c>
      <c r="C91" s="36">
        <f t="shared" si="20"/>
        <v>22.45</v>
      </c>
      <c r="D91" s="44">
        <f t="shared" si="20"/>
        <v>369.5776</v>
      </c>
    </row>
    <row r="92" ht="21.95" customHeight="1" spans="1:4">
      <c r="A92" s="38" t="s">
        <v>85</v>
      </c>
      <c r="B92" s="45">
        <v>67.4638</v>
      </c>
      <c r="C92" s="39">
        <v>22.45</v>
      </c>
      <c r="D92" s="45">
        <v>45.0138</v>
      </c>
    </row>
    <row r="93" ht="21.95" hidden="1" customHeight="1" spans="1:4">
      <c r="A93" s="38" t="s">
        <v>86</v>
      </c>
      <c r="B93" s="45">
        <v>0</v>
      </c>
      <c r="C93" s="39"/>
      <c r="D93" s="45">
        <v>0</v>
      </c>
    </row>
    <row r="94" ht="21.95" customHeight="1" spans="1:4">
      <c r="A94" s="38" t="s">
        <v>87</v>
      </c>
      <c r="B94" s="45">
        <v>324.5638</v>
      </c>
      <c r="C94" s="39"/>
      <c r="D94" s="45">
        <v>324.5638</v>
      </c>
    </row>
    <row r="95" ht="21.95" hidden="1" customHeight="1" spans="1:4">
      <c r="A95" s="38" t="s">
        <v>88</v>
      </c>
      <c r="B95" s="45">
        <v>0</v>
      </c>
      <c r="C95" s="39"/>
      <c r="D95" s="45">
        <v>0</v>
      </c>
    </row>
    <row r="96" ht="21.95" hidden="1" customHeight="1" spans="1:4">
      <c r="A96" s="38" t="s">
        <v>89</v>
      </c>
      <c r="B96" s="45">
        <v>0</v>
      </c>
      <c r="C96" s="39"/>
      <c r="D96" s="45">
        <v>0</v>
      </c>
    </row>
    <row r="97" ht="21.95" customHeight="1" spans="1:4">
      <c r="A97" s="37" t="s">
        <v>90</v>
      </c>
      <c r="B97" s="44">
        <f t="shared" ref="B97:D97" si="21">B98+B99</f>
        <v>283.749</v>
      </c>
      <c r="C97" s="36">
        <f t="shared" si="21"/>
        <v>0</v>
      </c>
      <c r="D97" s="44">
        <f t="shared" si="21"/>
        <v>283.749</v>
      </c>
    </row>
    <row r="98" ht="21.95" customHeight="1" spans="1:4">
      <c r="A98" s="38" t="s">
        <v>12</v>
      </c>
      <c r="B98" s="45">
        <v>35.1738</v>
      </c>
      <c r="C98" s="39"/>
      <c r="D98" s="45">
        <v>35.1738</v>
      </c>
    </row>
    <row r="99" ht="21.95" customHeight="1" spans="1:4">
      <c r="A99" s="36" t="s">
        <v>91</v>
      </c>
      <c r="B99" s="44">
        <f t="shared" ref="B99:D99" si="22">SUM(B100:B109)</f>
        <v>248.5752</v>
      </c>
      <c r="C99" s="36">
        <f t="shared" si="22"/>
        <v>0</v>
      </c>
      <c r="D99" s="44">
        <f t="shared" si="22"/>
        <v>248.5752</v>
      </c>
    </row>
    <row r="100" ht="21.95" hidden="1" customHeight="1" spans="1:4">
      <c r="A100" s="38" t="s">
        <v>92</v>
      </c>
      <c r="B100" s="45">
        <v>0</v>
      </c>
      <c r="C100" s="39"/>
      <c r="D100" s="45">
        <v>0</v>
      </c>
    </row>
    <row r="101" ht="21.95" hidden="1" customHeight="1" spans="1:4">
      <c r="A101" s="38" t="s">
        <v>93</v>
      </c>
      <c r="B101" s="45">
        <v>0</v>
      </c>
      <c r="C101" s="39"/>
      <c r="D101" s="45">
        <v>0</v>
      </c>
    </row>
    <row r="102" ht="21.95" customHeight="1" spans="1:4">
      <c r="A102" s="38" t="s">
        <v>94</v>
      </c>
      <c r="B102" s="45">
        <v>62.3938</v>
      </c>
      <c r="C102" s="39"/>
      <c r="D102" s="45">
        <v>62.3938</v>
      </c>
    </row>
    <row r="103" ht="21.95" hidden="1" customHeight="1" spans="1:4">
      <c r="A103" s="38" t="s">
        <v>95</v>
      </c>
      <c r="B103" s="45">
        <v>0</v>
      </c>
      <c r="C103" s="39"/>
      <c r="D103" s="45">
        <v>0</v>
      </c>
    </row>
    <row r="104" ht="21.95" customHeight="1" spans="1:4">
      <c r="A104" s="38" t="s">
        <v>96</v>
      </c>
      <c r="B104" s="45">
        <v>53.5338</v>
      </c>
      <c r="C104" s="39"/>
      <c r="D104" s="45">
        <v>53.5338</v>
      </c>
    </row>
    <row r="105" ht="21.95" hidden="1" customHeight="1" spans="1:4">
      <c r="A105" s="38" t="s">
        <v>97</v>
      </c>
      <c r="B105" s="45">
        <v>0</v>
      </c>
      <c r="C105" s="39"/>
      <c r="D105" s="45">
        <v>0</v>
      </c>
    </row>
    <row r="106" ht="21.95" customHeight="1" spans="1:4">
      <c r="A106" s="38" t="s">
        <v>98</v>
      </c>
      <c r="B106" s="45">
        <v>34.7838</v>
      </c>
      <c r="C106" s="39"/>
      <c r="D106" s="45">
        <v>34.7838</v>
      </c>
    </row>
    <row r="107" ht="21.95" customHeight="1" spans="1:4">
      <c r="A107" s="38" t="s">
        <v>99</v>
      </c>
      <c r="B107" s="45">
        <v>97.8638</v>
      </c>
      <c r="C107" s="39"/>
      <c r="D107" s="45">
        <v>97.8638</v>
      </c>
    </row>
    <row r="108" ht="21.95" hidden="1" customHeight="1" spans="1:4">
      <c r="A108" s="38" t="s">
        <v>100</v>
      </c>
      <c r="B108" s="45">
        <v>0</v>
      </c>
      <c r="C108" s="39"/>
      <c r="D108" s="45">
        <v>0</v>
      </c>
    </row>
    <row r="109" ht="21.95" hidden="1" customHeight="1" spans="1:4">
      <c r="A109" s="38" t="s">
        <v>101</v>
      </c>
      <c r="B109" s="45">
        <v>0</v>
      </c>
      <c r="C109" s="39"/>
      <c r="D109" s="45">
        <v>0</v>
      </c>
    </row>
    <row r="110" ht="21.95" customHeight="1" spans="1:4">
      <c r="A110" s="37" t="s">
        <v>102</v>
      </c>
      <c r="B110" s="44">
        <f t="shared" ref="B110:D110" si="23">B111+B112</f>
        <v>1256.7952</v>
      </c>
      <c r="C110" s="36">
        <f t="shared" si="23"/>
        <v>365.5</v>
      </c>
      <c r="D110" s="44">
        <f t="shared" si="23"/>
        <v>891.2952</v>
      </c>
    </row>
    <row r="111" ht="21.95" hidden="1" customHeight="1" spans="1:4">
      <c r="A111" s="38" t="s">
        <v>12</v>
      </c>
      <c r="B111" s="45">
        <v>0</v>
      </c>
      <c r="C111" s="39"/>
      <c r="D111" s="45">
        <v>0</v>
      </c>
    </row>
    <row r="112" ht="21.95" customHeight="1" spans="1:4">
      <c r="A112" s="36" t="s">
        <v>103</v>
      </c>
      <c r="B112" s="44">
        <f t="shared" ref="B112:D112" si="24">SUM(B113:B121)</f>
        <v>1256.7952</v>
      </c>
      <c r="C112" s="36">
        <f t="shared" si="24"/>
        <v>365.5</v>
      </c>
      <c r="D112" s="44">
        <f t="shared" si="24"/>
        <v>891.2952</v>
      </c>
    </row>
    <row r="113" ht="21.95" customHeight="1" spans="1:4">
      <c r="A113" s="38" t="s">
        <v>104</v>
      </c>
      <c r="B113" s="45">
        <v>1099.2138</v>
      </c>
      <c r="C113" s="39">
        <v>365.5</v>
      </c>
      <c r="D113" s="45">
        <v>733.7138</v>
      </c>
    </row>
    <row r="114" ht="21.95" customHeight="1" spans="1:4">
      <c r="A114" s="38" t="s">
        <v>105</v>
      </c>
      <c r="B114" s="45">
        <v>39.3638</v>
      </c>
      <c r="C114" s="39"/>
      <c r="D114" s="45">
        <v>39.3638</v>
      </c>
    </row>
    <row r="115" ht="21.95" hidden="1" customHeight="1" spans="1:4">
      <c r="A115" s="38" t="s">
        <v>106</v>
      </c>
      <c r="B115" s="45">
        <v>0</v>
      </c>
      <c r="C115" s="39"/>
      <c r="D115" s="45">
        <v>0</v>
      </c>
    </row>
    <row r="116" ht="21.95" hidden="1" customHeight="1" spans="1:4">
      <c r="A116" s="38" t="s">
        <v>107</v>
      </c>
      <c r="B116" s="45">
        <v>0</v>
      </c>
      <c r="C116" s="39"/>
      <c r="D116" s="45">
        <v>0</v>
      </c>
    </row>
    <row r="117" ht="21.95" hidden="1" customHeight="1" spans="1:4">
      <c r="A117" s="38" t="s">
        <v>108</v>
      </c>
      <c r="B117" s="45">
        <v>0</v>
      </c>
      <c r="C117" s="39"/>
      <c r="D117" s="45">
        <v>0</v>
      </c>
    </row>
    <row r="118" ht="21.95" customHeight="1" spans="1:4">
      <c r="A118" s="38" t="s">
        <v>109</v>
      </c>
      <c r="B118" s="45">
        <v>35.7438</v>
      </c>
      <c r="C118" s="39"/>
      <c r="D118" s="45">
        <v>35.7438</v>
      </c>
    </row>
    <row r="119" ht="21.95" customHeight="1" spans="1:4">
      <c r="A119" s="38" t="s">
        <v>110</v>
      </c>
      <c r="B119" s="45">
        <v>82.4738</v>
      </c>
      <c r="C119" s="39"/>
      <c r="D119" s="45">
        <v>82.4738</v>
      </c>
    </row>
    <row r="120" ht="21.95" hidden="1" customHeight="1" spans="1:4">
      <c r="A120" s="38" t="s">
        <v>111</v>
      </c>
      <c r="B120" s="45">
        <v>0</v>
      </c>
      <c r="C120" s="39"/>
      <c r="D120" s="45">
        <v>0</v>
      </c>
    </row>
    <row r="121" ht="21.95" hidden="1" customHeight="1" spans="1:4">
      <c r="A121" s="38" t="s">
        <v>112</v>
      </c>
      <c r="B121" s="45">
        <v>0</v>
      </c>
      <c r="C121" s="39"/>
      <c r="D121" s="45">
        <v>0</v>
      </c>
    </row>
    <row r="122" ht="21.95" customHeight="1" spans="1:4">
      <c r="A122" s="37" t="s">
        <v>113</v>
      </c>
      <c r="B122" s="44">
        <f t="shared" ref="B122:D122" si="25">B123+B124</f>
        <v>2861.1642</v>
      </c>
      <c r="C122" s="36">
        <f t="shared" si="25"/>
        <v>520.22</v>
      </c>
      <c r="D122" s="44">
        <f t="shared" si="25"/>
        <v>2340.9442</v>
      </c>
    </row>
    <row r="123" ht="21.95" customHeight="1" spans="1:4">
      <c r="A123" s="38" t="s">
        <v>12</v>
      </c>
      <c r="B123" s="45">
        <v>397.1438</v>
      </c>
      <c r="C123" s="39">
        <v>182.75</v>
      </c>
      <c r="D123" s="45">
        <v>214.3938</v>
      </c>
    </row>
    <row r="124" ht="21.95" customHeight="1" spans="1:4">
      <c r="A124" s="36" t="s">
        <v>114</v>
      </c>
      <c r="B124" s="44">
        <f t="shared" ref="B124:D124" si="26">SUM(B125:B135)</f>
        <v>2464.0204</v>
      </c>
      <c r="C124" s="36">
        <f t="shared" si="26"/>
        <v>337.47</v>
      </c>
      <c r="D124" s="44">
        <f t="shared" si="26"/>
        <v>2126.5504</v>
      </c>
    </row>
    <row r="125" ht="21.95" customHeight="1" spans="1:4">
      <c r="A125" s="38" t="s">
        <v>115</v>
      </c>
      <c r="B125" s="45">
        <v>43.3738</v>
      </c>
      <c r="C125" s="39"/>
      <c r="D125" s="45">
        <v>43.3738</v>
      </c>
    </row>
    <row r="126" ht="21.95" customHeight="1" spans="1:4">
      <c r="A126" s="38" t="s">
        <v>116</v>
      </c>
      <c r="B126" s="45">
        <v>1201.6438</v>
      </c>
      <c r="C126" s="39">
        <v>182.75</v>
      </c>
      <c r="D126" s="45">
        <v>1018.8938</v>
      </c>
    </row>
    <row r="127" ht="21.95" customHeight="1" spans="1:4">
      <c r="A127" s="38" t="s">
        <v>117</v>
      </c>
      <c r="B127" s="45">
        <v>35.7538</v>
      </c>
      <c r="C127" s="39"/>
      <c r="D127" s="45">
        <v>35.7538</v>
      </c>
    </row>
    <row r="128" ht="21.95" customHeight="1" spans="1:4">
      <c r="A128" s="38" t="s">
        <v>118</v>
      </c>
      <c r="B128" s="45">
        <v>524.4738</v>
      </c>
      <c r="C128" s="39"/>
      <c r="D128" s="45">
        <v>524.4738</v>
      </c>
    </row>
    <row r="129" ht="21.95" hidden="1" customHeight="1" spans="1:4">
      <c r="A129" s="38" t="s">
        <v>119</v>
      </c>
      <c r="B129" s="45">
        <v>0</v>
      </c>
      <c r="C129" s="39"/>
      <c r="D129" s="45">
        <v>0</v>
      </c>
    </row>
    <row r="130" ht="21.95" hidden="1" customHeight="1" spans="1:4">
      <c r="A130" s="38" t="s">
        <v>120</v>
      </c>
      <c r="B130" s="45">
        <v>0</v>
      </c>
      <c r="C130" s="39"/>
      <c r="D130" s="45">
        <v>0</v>
      </c>
    </row>
    <row r="131" ht="21.95" customHeight="1" spans="1:4">
      <c r="A131" s="38" t="s">
        <v>121</v>
      </c>
      <c r="B131" s="45">
        <v>187.8038</v>
      </c>
      <c r="C131" s="39"/>
      <c r="D131" s="45">
        <v>187.8038</v>
      </c>
    </row>
    <row r="132" ht="21.95" hidden="1" customHeight="1" spans="1:4">
      <c r="A132" s="38" t="s">
        <v>122</v>
      </c>
      <c r="B132" s="45">
        <v>0</v>
      </c>
      <c r="C132" s="39"/>
      <c r="D132" s="45">
        <v>0</v>
      </c>
    </row>
    <row r="133" ht="21.95" customHeight="1" spans="1:4">
      <c r="A133" s="38" t="s">
        <v>123</v>
      </c>
      <c r="B133" s="45">
        <v>229.3338</v>
      </c>
      <c r="C133" s="39">
        <v>154.72</v>
      </c>
      <c r="D133" s="45">
        <v>74.6138</v>
      </c>
    </row>
    <row r="134" ht="21.95" customHeight="1" spans="1:4">
      <c r="A134" s="38" t="s">
        <v>124</v>
      </c>
      <c r="B134" s="45">
        <v>43.8338</v>
      </c>
      <c r="C134" s="39"/>
      <c r="D134" s="45">
        <v>43.8338</v>
      </c>
    </row>
    <row r="135" ht="21.95" customHeight="1" spans="1:4">
      <c r="A135" s="38" t="s">
        <v>125</v>
      </c>
      <c r="B135" s="45">
        <v>197.8038</v>
      </c>
      <c r="C135" s="39"/>
      <c r="D135" s="45">
        <v>197.8038</v>
      </c>
    </row>
    <row r="136" ht="21.95" customHeight="1" spans="1:4">
      <c r="A136" s="37" t="s">
        <v>126</v>
      </c>
      <c r="B136" s="44">
        <f t="shared" ref="B136:D136" si="27">B137+B138</f>
        <v>1984.929</v>
      </c>
      <c r="C136" s="36">
        <f t="shared" si="27"/>
        <v>313.56</v>
      </c>
      <c r="D136" s="44">
        <f t="shared" si="27"/>
        <v>1671.369</v>
      </c>
    </row>
    <row r="137" ht="21.95" customHeight="1" spans="1:4">
      <c r="A137" s="38" t="s">
        <v>12</v>
      </c>
      <c r="B137" s="45">
        <v>1553.7738</v>
      </c>
      <c r="C137" s="39">
        <v>130.81</v>
      </c>
      <c r="D137" s="45">
        <v>1422.9638</v>
      </c>
    </row>
    <row r="138" ht="21.95" customHeight="1" spans="1:4">
      <c r="A138" s="36" t="s">
        <v>127</v>
      </c>
      <c r="B138" s="44">
        <f t="shared" ref="B138:D138" si="28">SUM(B139:B144)</f>
        <v>431.1552</v>
      </c>
      <c r="C138" s="36">
        <f t="shared" si="28"/>
        <v>182.75</v>
      </c>
      <c r="D138" s="44">
        <f t="shared" si="28"/>
        <v>248.4052</v>
      </c>
    </row>
    <row r="139" ht="21.95" customHeight="1" spans="1:4">
      <c r="A139" s="38" t="s">
        <v>128</v>
      </c>
      <c r="B139" s="45">
        <v>325.8838</v>
      </c>
      <c r="C139" s="39">
        <v>182.75</v>
      </c>
      <c r="D139" s="45">
        <v>143.1338</v>
      </c>
    </row>
    <row r="140" ht="21.95" hidden="1" customHeight="1" spans="1:4">
      <c r="A140" s="38" t="s">
        <v>129</v>
      </c>
      <c r="B140" s="45">
        <v>0</v>
      </c>
      <c r="C140" s="39"/>
      <c r="D140" s="45">
        <v>0</v>
      </c>
    </row>
    <row r="141" ht="21.95" customHeight="1" spans="1:4">
      <c r="A141" s="38" t="s">
        <v>130</v>
      </c>
      <c r="B141" s="45">
        <v>34.8138</v>
      </c>
      <c r="C141" s="39"/>
      <c r="D141" s="45">
        <v>34.8138</v>
      </c>
    </row>
    <row r="142" ht="21.95" customHeight="1" spans="1:4">
      <c r="A142" s="38" t="s">
        <v>131</v>
      </c>
      <c r="B142" s="45">
        <v>39.0338</v>
      </c>
      <c r="C142" s="39"/>
      <c r="D142" s="45">
        <v>39.0338</v>
      </c>
    </row>
    <row r="143" ht="21.95" hidden="1" customHeight="1" spans="1:4">
      <c r="A143" s="38" t="s">
        <v>132</v>
      </c>
      <c r="B143" s="45">
        <v>0</v>
      </c>
      <c r="C143" s="39"/>
      <c r="D143" s="45">
        <v>0</v>
      </c>
    </row>
    <row r="144" ht="21.95" customHeight="1" spans="1:4">
      <c r="A144" s="38" t="s">
        <v>133</v>
      </c>
      <c r="B144" s="45">
        <v>31.4238</v>
      </c>
      <c r="C144" s="39"/>
      <c r="D144" s="45">
        <v>31.4238</v>
      </c>
    </row>
    <row r="145" ht="21.95" customHeight="1" spans="1:4">
      <c r="A145" s="37" t="s">
        <v>134</v>
      </c>
      <c r="B145" s="44">
        <f t="shared" ref="B145:D145" si="29">B146+B147</f>
        <v>288.4814</v>
      </c>
      <c r="C145" s="36">
        <f t="shared" si="29"/>
        <v>0</v>
      </c>
      <c r="D145" s="44">
        <f t="shared" si="29"/>
        <v>288.4814</v>
      </c>
    </row>
    <row r="146" ht="21.95" customHeight="1" spans="1:4">
      <c r="A146" s="38" t="s">
        <v>12</v>
      </c>
      <c r="B146" s="45">
        <v>217.4538</v>
      </c>
      <c r="C146" s="39"/>
      <c r="D146" s="45">
        <v>217.4538</v>
      </c>
    </row>
    <row r="147" ht="21.95" customHeight="1" spans="1:4">
      <c r="A147" s="36" t="s">
        <v>135</v>
      </c>
      <c r="B147" s="44">
        <f t="shared" ref="B147:D147" si="30">SUM(B148:B153)</f>
        <v>71.0276</v>
      </c>
      <c r="C147" s="36">
        <f t="shared" si="30"/>
        <v>0</v>
      </c>
      <c r="D147" s="44">
        <f t="shared" si="30"/>
        <v>71.0276</v>
      </c>
    </row>
    <row r="148" ht="21.95" hidden="1" customHeight="1" spans="1:4">
      <c r="A148" s="38" t="s">
        <v>136</v>
      </c>
      <c r="B148" s="45">
        <v>0</v>
      </c>
      <c r="C148" s="39"/>
      <c r="D148" s="45">
        <v>0</v>
      </c>
    </row>
    <row r="149" ht="21.95" hidden="1" customHeight="1" spans="1:4">
      <c r="A149" s="38" t="s">
        <v>137</v>
      </c>
      <c r="B149" s="45">
        <v>0</v>
      </c>
      <c r="C149" s="39"/>
      <c r="D149" s="45">
        <v>0</v>
      </c>
    </row>
    <row r="150" ht="21.95" hidden="1" customHeight="1" spans="1:4">
      <c r="A150" s="38" t="s">
        <v>138</v>
      </c>
      <c r="B150" s="45">
        <v>0</v>
      </c>
      <c r="C150" s="39"/>
      <c r="D150" s="45">
        <v>0</v>
      </c>
    </row>
    <row r="151" ht="21.95" customHeight="1" spans="1:4">
      <c r="A151" s="38" t="s">
        <v>139</v>
      </c>
      <c r="B151" s="45">
        <v>34.8138</v>
      </c>
      <c r="C151" s="39"/>
      <c r="D151" s="45">
        <v>34.8138</v>
      </c>
    </row>
    <row r="152" ht="21.95" customHeight="1" spans="1:4">
      <c r="A152" s="38" t="s">
        <v>140</v>
      </c>
      <c r="B152" s="45">
        <v>36.2138</v>
      </c>
      <c r="C152" s="39"/>
      <c r="D152" s="45">
        <v>36.2138</v>
      </c>
    </row>
    <row r="153" ht="21.95" hidden="1" customHeight="1" spans="1:4">
      <c r="A153" s="38" t="s">
        <v>141</v>
      </c>
      <c r="B153" s="45">
        <v>0</v>
      </c>
      <c r="C153" s="39"/>
      <c r="D153" s="45">
        <v>0</v>
      </c>
    </row>
    <row r="154" ht="21.95" customHeight="1" spans="1:4">
      <c r="A154" s="37" t="s">
        <v>142</v>
      </c>
      <c r="B154" s="44">
        <f t="shared" ref="B154:D154" si="31">B155+B156</f>
        <v>1139.3714</v>
      </c>
      <c r="C154" s="36">
        <f t="shared" si="31"/>
        <v>182.75</v>
      </c>
      <c r="D154" s="44">
        <f t="shared" si="31"/>
        <v>956.6214</v>
      </c>
    </row>
    <row r="155" ht="21.95" customHeight="1" spans="1:4">
      <c r="A155" s="38" t="s">
        <v>12</v>
      </c>
      <c r="B155" s="45">
        <v>614.0538</v>
      </c>
      <c r="C155" s="39">
        <v>182.75</v>
      </c>
      <c r="D155" s="45">
        <v>431.3038</v>
      </c>
    </row>
    <row r="156" ht="21.95" customHeight="1" spans="1:4">
      <c r="A156" s="36" t="s">
        <v>143</v>
      </c>
      <c r="B156" s="44">
        <f t="shared" ref="B156:D156" si="32">SUM(B157:B159)</f>
        <v>525.3176</v>
      </c>
      <c r="C156" s="36">
        <f t="shared" si="32"/>
        <v>0</v>
      </c>
      <c r="D156" s="44">
        <f t="shared" si="32"/>
        <v>525.3176</v>
      </c>
    </row>
    <row r="157" ht="21.95" customHeight="1" spans="1:4">
      <c r="A157" s="38" t="s">
        <v>144</v>
      </c>
      <c r="B157" s="45">
        <v>490.7638</v>
      </c>
      <c r="C157" s="39"/>
      <c r="D157" s="45">
        <v>490.7638</v>
      </c>
    </row>
    <row r="158" ht="21.95" customHeight="1" spans="1:4">
      <c r="A158" s="38" t="s">
        <v>145</v>
      </c>
      <c r="B158" s="45">
        <v>34.5538</v>
      </c>
      <c r="C158" s="39"/>
      <c r="D158" s="45">
        <v>34.5538</v>
      </c>
    </row>
    <row r="159" ht="21.95" hidden="1" customHeight="1" spans="1:4">
      <c r="A159" s="38" t="s">
        <v>146</v>
      </c>
      <c r="B159" s="45">
        <v>0</v>
      </c>
      <c r="C159" s="39"/>
      <c r="D159" s="45">
        <v>0</v>
      </c>
    </row>
    <row r="160" ht="21.95" customHeight="1" spans="1:4">
      <c r="A160" s="37" t="s">
        <v>147</v>
      </c>
      <c r="B160" s="44">
        <f t="shared" ref="B160:D160" si="33">B161+B162</f>
        <v>167.0876</v>
      </c>
      <c r="C160" s="36">
        <f t="shared" si="33"/>
        <v>4.35</v>
      </c>
      <c r="D160" s="44">
        <f t="shared" si="33"/>
        <v>162.7376</v>
      </c>
    </row>
    <row r="161" ht="21.95" hidden="1" customHeight="1" spans="1:4">
      <c r="A161" s="38" t="s">
        <v>12</v>
      </c>
      <c r="B161" s="45">
        <v>0</v>
      </c>
      <c r="C161" s="39"/>
      <c r="D161" s="45">
        <v>0</v>
      </c>
    </row>
    <row r="162" ht="21.95" customHeight="1" spans="1:4">
      <c r="A162" s="36" t="s">
        <v>148</v>
      </c>
      <c r="B162" s="44">
        <f t="shared" ref="B162:D162" si="34">SUM(B163:B168)</f>
        <v>167.0876</v>
      </c>
      <c r="C162" s="36">
        <f t="shared" si="34"/>
        <v>4.35</v>
      </c>
      <c r="D162" s="44">
        <f t="shared" si="34"/>
        <v>162.7376</v>
      </c>
    </row>
    <row r="163" ht="21.95" hidden="1" customHeight="1" spans="1:4">
      <c r="A163" s="38" t="s">
        <v>149</v>
      </c>
      <c r="B163" s="45">
        <v>0</v>
      </c>
      <c r="C163" s="39"/>
      <c r="D163" s="45">
        <v>0</v>
      </c>
    </row>
    <row r="164" ht="21.95" hidden="1" customHeight="1" spans="1:4">
      <c r="A164" s="38" t="s">
        <v>150</v>
      </c>
      <c r="B164" s="45">
        <v>0</v>
      </c>
      <c r="C164" s="39"/>
      <c r="D164" s="45">
        <v>0</v>
      </c>
    </row>
    <row r="165" ht="21.95" customHeight="1" spans="1:4">
      <c r="A165" s="38" t="s">
        <v>151</v>
      </c>
      <c r="B165" s="45">
        <v>4.35</v>
      </c>
      <c r="C165" s="39">
        <v>4.35</v>
      </c>
      <c r="D165" s="45">
        <v>0</v>
      </c>
    </row>
    <row r="166" ht="21.95" customHeight="1" spans="1:4">
      <c r="A166" s="38" t="s">
        <v>152</v>
      </c>
      <c r="B166" s="45">
        <v>117.7238</v>
      </c>
      <c r="C166" s="39"/>
      <c r="D166" s="45">
        <v>117.7238</v>
      </c>
    </row>
    <row r="167" ht="21.95" customHeight="1" spans="1:4">
      <c r="A167" s="38" t="s">
        <v>153</v>
      </c>
      <c r="B167" s="45">
        <v>45.0138</v>
      </c>
      <c r="C167" s="39"/>
      <c r="D167" s="45">
        <v>45.0138</v>
      </c>
    </row>
    <row r="168" ht="21.95" hidden="1" customHeight="1" spans="1:4">
      <c r="A168" s="38" t="s">
        <v>154</v>
      </c>
      <c r="B168" s="45">
        <v>0</v>
      </c>
      <c r="C168" s="39"/>
      <c r="D168" s="45">
        <v>0</v>
      </c>
    </row>
    <row r="169" ht="21.95" customHeight="1" spans="1:4">
      <c r="A169" s="37" t="s">
        <v>155</v>
      </c>
      <c r="B169" s="44">
        <f t="shared" ref="B169:D169" si="35">B170+B171</f>
        <v>2117.399</v>
      </c>
      <c r="C169" s="36">
        <f t="shared" si="35"/>
        <v>365.5</v>
      </c>
      <c r="D169" s="44">
        <f t="shared" si="35"/>
        <v>1751.899</v>
      </c>
    </row>
    <row r="170" ht="21.95" customHeight="1" spans="1:4">
      <c r="A170" s="38" t="s">
        <v>12</v>
      </c>
      <c r="B170" s="45">
        <v>458.9738</v>
      </c>
      <c r="C170" s="39">
        <v>182.75</v>
      </c>
      <c r="D170" s="45">
        <v>276.2238</v>
      </c>
    </row>
    <row r="171" ht="21.95" customHeight="1" spans="1:4">
      <c r="A171" s="36" t="s">
        <v>156</v>
      </c>
      <c r="B171" s="44">
        <f t="shared" ref="B171:D171" si="36">SUM(B172:B176)</f>
        <v>1658.4252</v>
      </c>
      <c r="C171" s="36">
        <f t="shared" si="36"/>
        <v>182.75</v>
      </c>
      <c r="D171" s="44">
        <f t="shared" si="36"/>
        <v>1475.6752</v>
      </c>
    </row>
    <row r="172" ht="21.95" customHeight="1" spans="1:4">
      <c r="A172" s="38" t="s">
        <v>157</v>
      </c>
      <c r="B172" s="45">
        <v>335.8438</v>
      </c>
      <c r="C172" s="39">
        <v>182.75</v>
      </c>
      <c r="D172" s="45">
        <v>153.0938</v>
      </c>
    </row>
    <row r="173" ht="21.95" hidden="1" customHeight="1" spans="1:4">
      <c r="A173" s="38" t="s">
        <v>158</v>
      </c>
      <c r="B173" s="45">
        <v>0</v>
      </c>
      <c r="C173" s="39"/>
      <c r="D173" s="45">
        <v>0</v>
      </c>
    </row>
    <row r="174" ht="21.95" customHeight="1" spans="1:4">
      <c r="A174" s="38" t="s">
        <v>159</v>
      </c>
      <c r="B174" s="45">
        <v>421.7038</v>
      </c>
      <c r="C174" s="39"/>
      <c r="D174" s="45">
        <v>421.7038</v>
      </c>
    </row>
    <row r="175" ht="21.95" customHeight="1" spans="1:4">
      <c r="A175" s="38" t="s">
        <v>160</v>
      </c>
      <c r="B175" s="45">
        <v>845.4738</v>
      </c>
      <c r="C175" s="39"/>
      <c r="D175" s="45">
        <v>845.4738</v>
      </c>
    </row>
    <row r="176" ht="21.95" customHeight="1" spans="1:4">
      <c r="A176" s="38" t="s">
        <v>161</v>
      </c>
      <c r="B176" s="45">
        <v>55.4038</v>
      </c>
      <c r="C176" s="39"/>
      <c r="D176" s="45">
        <v>55.4038</v>
      </c>
    </row>
    <row r="177" ht="21.95" customHeight="1" spans="1:4">
      <c r="A177" s="37" t="s">
        <v>162</v>
      </c>
      <c r="B177" s="44">
        <f t="shared" ref="B177:D177" si="37">B178+B179</f>
        <v>326.2814</v>
      </c>
      <c r="C177" s="36">
        <f t="shared" si="37"/>
        <v>81.43</v>
      </c>
      <c r="D177" s="44">
        <f t="shared" si="37"/>
        <v>244.8514</v>
      </c>
    </row>
    <row r="178" ht="21.95" customHeight="1" spans="1:4">
      <c r="A178" s="38" t="s">
        <v>12</v>
      </c>
      <c r="B178" s="45">
        <v>178.5838</v>
      </c>
      <c r="C178" s="39">
        <v>17.15</v>
      </c>
      <c r="D178" s="45">
        <v>161.4338</v>
      </c>
    </row>
    <row r="179" ht="21.95" customHeight="1" spans="1:4">
      <c r="A179" s="36" t="s">
        <v>163</v>
      </c>
      <c r="B179" s="44">
        <f t="shared" ref="B179:D179" si="38">SUM(B180:B184)</f>
        <v>147.6976</v>
      </c>
      <c r="C179" s="36">
        <f t="shared" si="38"/>
        <v>64.28</v>
      </c>
      <c r="D179" s="44">
        <f t="shared" si="38"/>
        <v>83.4176</v>
      </c>
    </row>
    <row r="180" ht="21.95" customHeight="1" spans="1:4">
      <c r="A180" s="38" t="s">
        <v>164</v>
      </c>
      <c r="B180" s="45">
        <v>65.1738</v>
      </c>
      <c r="C180" s="39"/>
      <c r="D180" s="45">
        <v>65.1738</v>
      </c>
    </row>
    <row r="181" ht="21.95" customHeight="1" spans="1:4">
      <c r="A181" s="38" t="s">
        <v>165</v>
      </c>
      <c r="B181" s="45">
        <v>82.5238</v>
      </c>
      <c r="C181" s="39">
        <v>64.28</v>
      </c>
      <c r="D181" s="45">
        <v>18.2438</v>
      </c>
    </row>
    <row r="182" ht="21.95" hidden="1" customHeight="1" spans="1:4">
      <c r="A182" s="38" t="s">
        <v>166</v>
      </c>
      <c r="B182" s="45">
        <v>0</v>
      </c>
      <c r="C182" s="39"/>
      <c r="D182" s="45">
        <v>0</v>
      </c>
    </row>
    <row r="183" ht="21.95" hidden="1" customHeight="1" spans="1:4">
      <c r="A183" s="38" t="s">
        <v>167</v>
      </c>
      <c r="B183" s="45">
        <v>0</v>
      </c>
      <c r="C183" s="39"/>
      <c r="D183" s="45">
        <v>0</v>
      </c>
    </row>
    <row r="184" ht="21.95" hidden="1" customHeight="1" spans="1:4">
      <c r="A184" s="38" t="s">
        <v>168</v>
      </c>
      <c r="B184" s="45">
        <v>0</v>
      </c>
      <c r="C184" s="39"/>
      <c r="D184" s="45">
        <v>0</v>
      </c>
    </row>
    <row r="185" ht="21.95" hidden="1" customHeight="1" spans="1:4">
      <c r="A185" s="37" t="s">
        <v>169</v>
      </c>
      <c r="B185" s="44">
        <f t="shared" ref="B185:D185" si="39">B186</f>
        <v>0</v>
      </c>
      <c r="C185" s="36">
        <f t="shared" si="39"/>
        <v>0</v>
      </c>
      <c r="D185" s="44">
        <f t="shared" si="39"/>
        <v>0</v>
      </c>
    </row>
    <row r="186" ht="21.95" hidden="1" customHeight="1" spans="1:4">
      <c r="A186" s="36" t="s">
        <v>170</v>
      </c>
      <c r="B186" s="44">
        <f t="shared" ref="B186:D186" si="40">SUM(B187)</f>
        <v>0</v>
      </c>
      <c r="C186" s="36">
        <f t="shared" si="40"/>
        <v>0</v>
      </c>
      <c r="D186" s="44">
        <f t="shared" si="40"/>
        <v>0</v>
      </c>
    </row>
    <row r="187" ht="21.95" hidden="1" customHeight="1" spans="1:4">
      <c r="A187" s="38" t="s">
        <v>171</v>
      </c>
      <c r="B187" s="45">
        <v>0</v>
      </c>
      <c r="C187" s="39"/>
      <c r="D187" s="45">
        <v>0</v>
      </c>
    </row>
    <row r="188" ht="21.95" hidden="1" customHeight="1" spans="1:4">
      <c r="A188" s="37" t="s">
        <v>172</v>
      </c>
      <c r="B188" s="44">
        <f t="shared" ref="B188:D188" si="41">B189</f>
        <v>0</v>
      </c>
      <c r="C188" s="36">
        <f t="shared" si="41"/>
        <v>0</v>
      </c>
      <c r="D188" s="44">
        <f t="shared" si="41"/>
        <v>0</v>
      </c>
    </row>
    <row r="189" ht="21.95" hidden="1" customHeight="1" spans="1:4">
      <c r="A189" s="36" t="s">
        <v>173</v>
      </c>
      <c r="B189" s="44">
        <f t="shared" ref="B189:D189" si="42">SUM(B190)</f>
        <v>0</v>
      </c>
      <c r="C189" s="36">
        <f t="shared" si="42"/>
        <v>0</v>
      </c>
      <c r="D189" s="44">
        <f t="shared" si="42"/>
        <v>0</v>
      </c>
    </row>
    <row r="190" ht="21.95" hidden="1" customHeight="1" spans="1:4">
      <c r="A190" s="38" t="s">
        <v>174</v>
      </c>
      <c r="B190" s="45">
        <v>0</v>
      </c>
      <c r="C190" s="39"/>
      <c r="D190" s="45">
        <v>0</v>
      </c>
    </row>
    <row r="191" ht="21.95" customHeight="1" spans="1:4">
      <c r="A191" s="37" t="s">
        <v>175</v>
      </c>
      <c r="B191" s="44">
        <f t="shared" ref="B191:D191" si="43">B192+B193</f>
        <v>2161.3552</v>
      </c>
      <c r="C191" s="36">
        <f t="shared" si="43"/>
        <v>307.54</v>
      </c>
      <c r="D191" s="44">
        <f t="shared" si="43"/>
        <v>1853.8152</v>
      </c>
    </row>
    <row r="192" ht="21.95" hidden="1" customHeight="1" spans="1:4">
      <c r="A192" s="38" t="s">
        <v>176</v>
      </c>
      <c r="B192" s="45">
        <v>0</v>
      </c>
      <c r="C192" s="39"/>
      <c r="D192" s="45">
        <v>0</v>
      </c>
    </row>
    <row r="193" ht="21.95" customHeight="1" spans="1:4">
      <c r="A193" s="36" t="s">
        <v>177</v>
      </c>
      <c r="B193" s="44">
        <f t="shared" ref="B193:D193" si="44">SUM(B194:B207)</f>
        <v>2161.3552</v>
      </c>
      <c r="C193" s="36">
        <f t="shared" si="44"/>
        <v>307.54</v>
      </c>
      <c r="D193" s="44">
        <f t="shared" si="44"/>
        <v>1853.8152</v>
      </c>
    </row>
    <row r="194" ht="21.95" customHeight="1" spans="1:4">
      <c r="A194" s="38" t="s">
        <v>178</v>
      </c>
      <c r="B194" s="45">
        <v>1883.3838</v>
      </c>
      <c r="C194" s="39">
        <v>307.54</v>
      </c>
      <c r="D194" s="45">
        <v>1575.8438</v>
      </c>
    </row>
    <row r="195" ht="21.95" hidden="1" customHeight="1" spans="1:4">
      <c r="A195" s="38" t="s">
        <v>179</v>
      </c>
      <c r="B195" s="45">
        <v>0</v>
      </c>
      <c r="C195" s="39"/>
      <c r="D195" s="45">
        <v>0</v>
      </c>
    </row>
    <row r="196" ht="21.95" hidden="1" customHeight="1" spans="1:4">
      <c r="A196" s="38" t="s">
        <v>180</v>
      </c>
      <c r="B196" s="45">
        <v>0</v>
      </c>
      <c r="C196" s="39"/>
      <c r="D196" s="45">
        <v>0</v>
      </c>
    </row>
    <row r="197" ht="21.95" hidden="1" customHeight="1" spans="1:4">
      <c r="A197" s="38" t="s">
        <v>181</v>
      </c>
      <c r="B197" s="45">
        <v>0</v>
      </c>
      <c r="C197" s="39"/>
      <c r="D197" s="45">
        <v>0</v>
      </c>
    </row>
    <row r="198" ht="21.95" hidden="1" customHeight="1" spans="1:4">
      <c r="A198" s="38" t="s">
        <v>182</v>
      </c>
      <c r="B198" s="45">
        <v>0</v>
      </c>
      <c r="C198" s="39"/>
      <c r="D198" s="45">
        <v>0</v>
      </c>
    </row>
    <row r="199" ht="21.95" customHeight="1" spans="1:4">
      <c r="A199" s="38" t="s">
        <v>183</v>
      </c>
      <c r="B199" s="45">
        <v>42.0538</v>
      </c>
      <c r="C199" s="39"/>
      <c r="D199" s="45">
        <v>42.0538</v>
      </c>
    </row>
    <row r="200" ht="21.95" hidden="1" customHeight="1" spans="1:4">
      <c r="A200" s="38" t="s">
        <v>184</v>
      </c>
      <c r="B200" s="45">
        <v>0</v>
      </c>
      <c r="C200" s="39"/>
      <c r="D200" s="45">
        <v>0</v>
      </c>
    </row>
    <row r="201" ht="21.95" hidden="1" customHeight="1" spans="1:4">
      <c r="A201" s="38" t="s">
        <v>185</v>
      </c>
      <c r="B201" s="45">
        <v>0</v>
      </c>
      <c r="C201" s="39"/>
      <c r="D201" s="45">
        <v>0</v>
      </c>
    </row>
    <row r="202" ht="21.95" hidden="1" customHeight="1" spans="1:4">
      <c r="A202" s="38" t="s">
        <v>186</v>
      </c>
      <c r="B202" s="45">
        <v>0</v>
      </c>
      <c r="C202" s="39"/>
      <c r="D202" s="45">
        <v>0</v>
      </c>
    </row>
    <row r="203" ht="21.95" customHeight="1" spans="1:4">
      <c r="A203" s="38" t="s">
        <v>187</v>
      </c>
      <c r="B203" s="45">
        <v>34.8138</v>
      </c>
      <c r="C203" s="39"/>
      <c r="D203" s="45">
        <v>34.8138</v>
      </c>
    </row>
    <row r="204" ht="21.95" hidden="1" customHeight="1" spans="1:4">
      <c r="A204" s="38" t="s">
        <v>188</v>
      </c>
      <c r="B204" s="45">
        <v>0</v>
      </c>
      <c r="C204" s="39"/>
      <c r="D204" s="45">
        <v>0</v>
      </c>
    </row>
    <row r="205" ht="21.95" hidden="1" customHeight="1" spans="1:4">
      <c r="A205" s="38" t="s">
        <v>189</v>
      </c>
      <c r="B205" s="45">
        <v>0</v>
      </c>
      <c r="C205" s="39"/>
      <c r="D205" s="45">
        <v>0</v>
      </c>
    </row>
    <row r="206" ht="21.95" hidden="1" customHeight="1" spans="1:4">
      <c r="A206" s="38" t="s">
        <v>190</v>
      </c>
      <c r="B206" s="45">
        <v>0</v>
      </c>
      <c r="C206" s="39"/>
      <c r="D206" s="45">
        <v>0</v>
      </c>
    </row>
    <row r="207" ht="21.95" customHeight="1" spans="1:4">
      <c r="A207" s="38" t="s">
        <v>191</v>
      </c>
      <c r="B207" s="45">
        <v>201.1038</v>
      </c>
      <c r="C207" s="39"/>
      <c r="D207" s="45">
        <v>201.1038</v>
      </c>
    </row>
  </sheetData>
  <autoFilter ref="A9:D207">
    <filterColumn colId="1">
      <filters>
        <filter val="2464.02"/>
        <filter val="45.01"/>
        <filter val="39.03"/>
        <filter val="71.03"/>
        <filter val="392.03"/>
        <filter val="572.04"/>
        <filter val="42.05"/>
        <filter val="116.05"/>
        <filter val="614.05"/>
        <filter val="345.08"/>
        <filter val="167.09"/>
        <filter val="201.10"/>
        <filter val="2117.40"/>
        <filter val="697.11"/>
        <filter val="1658.43"/>
        <filter val="107.14"/>
        <filter val="397.14"/>
        <filter val="32.15"/>
        <filter val="431.16"/>
        <filter val="35.17"/>
        <filter val="65.17"/>
        <filter val="261.18"/>
        <filter val="36.21"/>
        <filter val="32.26"/>
        <filter val="2161.36"/>
        <filter val="209.27"/>
        <filter val="1139.37"/>
        <filter val="31.28"/>
        <filter val="326.28"/>
        <filter val="1883.38"/>
        <filter val="1099.21"/>
        <filter val="525.32"/>
        <filter val="217.33"/>
        <filter val="229.33"/>
        <filter val="4.35"/>
        <filter val="35.35"/>
        <filter val="220.35"/>
        <filter val="39.36"/>
        <filter val="609.36"/>
        <filter val="43.37"/>
        <filter val="843.38"/>
        <filter val="62.39"/>
        <filter val="55.40"/>
        <filter val="179.40"/>
        <filter val="378.41"/>
        <filter val="31.42"/>
        <filter val="38.43"/>
        <filter val="62.43"/>
        <filter val="751.44"/>
        <filter val="217.45"/>
        <filter val="67.46"/>
        <filter val="2861.16"/>
        <filter val="3148.16"/>
        <filter val="82.47"/>
        <filter val="524.47"/>
        <filter val="845.47"/>
        <filter val="288.48"/>
        <filter val="436.48"/>
        <filter val="39.49"/>
        <filter val="1256.80"/>
        <filter val="82.52"/>
        <filter val="53.53"/>
        <filter val="481.54"/>
        <filter val="34.55"/>
        <filter val="169.56"/>
        <filter val="324.56"/>
        <filter val="178.58"/>
        <filter val="248.58"/>
        <filter val="33.60"/>
        <filter val="401.66"/>
        <filter val="1553.77"/>
        <filter val="147.70"/>
        <filter val="421.70"/>
        <filter val="117.72"/>
        <filter val="1699.62"/>
        <filter val="131.73"/>
        <filter val="150.73"/>
        <filter val="35.74"/>
        <filter val="1201.64"/>
        <filter val="35.75"/>
        <filter val="283.75"/>
        <filter val="339.75"/>
        <filter val="352.76"/>
        <filter val="413.76"/>
        <filter val="490.76"/>
        <filter val="961.77"/>
        <filter val="34.78"/>
        <filter val="126.80"/>
        <filter val="187.80"/>
        <filter val="197.80"/>
        <filter val="34.81"/>
        <filter val="47.82"/>
        <filter val="62.82"/>
        <filter val="43.83"/>
        <filter val="335.84"/>
        <filter val="487.84"/>
        <filter val="1448.54"/>
        <filter val="97.86"/>
        <filter val="343.87"/>
        <filter val="445.87"/>
        <filter val="325.88"/>
        <filter val="41.96"/>
        <filter val="458.97"/>
        <filter val="1984.93"/>
      </filters>
    </filterColumn>
    <extLst/>
  </autoFilter>
  <mergeCells count="3">
    <mergeCell ref="A2:D2"/>
    <mergeCell ref="B4:D4"/>
    <mergeCell ref="A4:A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workbookViewId="0">
      <selection activeCell="C15" sqref="C15"/>
    </sheetView>
  </sheetViews>
  <sheetFormatPr defaultColWidth="9" defaultRowHeight="13.5" outlineLevelCol="3"/>
  <cols>
    <col min="1" max="4" width="21.875" customWidth="1"/>
  </cols>
  <sheetData>
    <row r="1" ht="21.95" customHeight="1" spans="1:1">
      <c r="A1" s="32" t="s">
        <v>0</v>
      </c>
    </row>
    <row r="2" ht="21.95" customHeight="1" spans="1:4">
      <c r="A2" s="33" t="s">
        <v>1</v>
      </c>
      <c r="B2" s="33"/>
      <c r="C2" s="33"/>
      <c r="D2" s="33"/>
    </row>
    <row r="3" ht="21.95" customHeight="1" spans="4:4">
      <c r="D3" s="32" t="s">
        <v>2</v>
      </c>
    </row>
    <row r="4" ht="21.95" customHeight="1" spans="1:4">
      <c r="A4" s="34" t="s">
        <v>3</v>
      </c>
      <c r="B4" s="34" t="s">
        <v>4</v>
      </c>
      <c r="C4" s="34"/>
      <c r="D4" s="34"/>
    </row>
    <row r="5" ht="21.95" customHeight="1" spans="1:4">
      <c r="A5" s="34"/>
      <c r="B5" s="34" t="s">
        <v>5</v>
      </c>
      <c r="C5" s="34" t="s">
        <v>6</v>
      </c>
      <c r="D5" s="34" t="s">
        <v>7</v>
      </c>
    </row>
    <row r="6" ht="21.95" customHeight="1" spans="1:4">
      <c r="A6" s="35" t="s">
        <v>8</v>
      </c>
      <c r="B6" s="36">
        <f t="shared" ref="B6:D6" si="0">B7+B8</f>
        <v>20000</v>
      </c>
      <c r="C6" s="36">
        <f t="shared" si="0"/>
        <v>4000</v>
      </c>
      <c r="D6" s="36">
        <f t="shared" si="0"/>
        <v>16000</v>
      </c>
    </row>
    <row r="7" ht="21.95" customHeight="1" spans="1:4">
      <c r="A7" s="35" t="s">
        <v>9</v>
      </c>
      <c r="B7" s="36">
        <f t="shared" ref="B7:D7" si="1">SUM(B17,B23,B25,B31,B37,B44,B48,B52,B63,B73,B79,B83,B90,B96)</f>
        <v>5839.47</v>
      </c>
      <c r="C7" s="36">
        <f t="shared" si="1"/>
        <v>1271.68</v>
      </c>
      <c r="D7" s="36">
        <f t="shared" si="1"/>
        <v>4567.79</v>
      </c>
    </row>
    <row r="8" ht="21.95" customHeight="1" spans="1:4">
      <c r="A8" s="35" t="s">
        <v>10</v>
      </c>
      <c r="B8" s="36">
        <f t="shared" ref="B8:D8" si="2">SUM(B10:B15,B18:B21,B26,B28:B29,B32:B35,B38:B42,B45:B46,B49:B50,B53:B56,B58:B61,B64:B71,B74:B77,B80:B81,B84:B85,B87:B88,B91:B94,B97:B98,B100:B103)</f>
        <v>14160.53</v>
      </c>
      <c r="C8" s="36">
        <f t="shared" si="2"/>
        <v>2728.32</v>
      </c>
      <c r="D8" s="36">
        <f t="shared" si="2"/>
        <v>11432.21</v>
      </c>
    </row>
    <row r="9" ht="21.95" customHeight="1" spans="1:4">
      <c r="A9" s="37" t="s">
        <v>11</v>
      </c>
      <c r="B9" s="36">
        <f t="shared" ref="B9:D9" si="3">SUM(B10:B15)</f>
        <v>843.84</v>
      </c>
      <c r="C9" s="36">
        <f t="shared" si="3"/>
        <v>297.81</v>
      </c>
      <c r="D9" s="36">
        <f t="shared" si="3"/>
        <v>546.03</v>
      </c>
    </row>
    <row r="10" ht="21.95" customHeight="1" spans="1:4">
      <c r="A10" s="38" t="s">
        <v>18</v>
      </c>
      <c r="B10" s="39">
        <v>32.34</v>
      </c>
      <c r="C10" s="39"/>
      <c r="D10" s="39">
        <v>32.34</v>
      </c>
    </row>
    <row r="11" ht="21.95" customHeight="1" spans="1:4">
      <c r="A11" s="38" t="s">
        <v>20</v>
      </c>
      <c r="B11" s="39">
        <v>47.9</v>
      </c>
      <c r="C11" s="39"/>
      <c r="D11" s="39">
        <v>47.9</v>
      </c>
    </row>
    <row r="12" ht="21.95" customHeight="1" spans="1:4">
      <c r="A12" s="38" t="s">
        <v>21</v>
      </c>
      <c r="B12" s="39">
        <v>339.83</v>
      </c>
      <c r="C12" s="39"/>
      <c r="D12" s="39">
        <v>339.83</v>
      </c>
    </row>
    <row r="13" ht="21.95" customHeight="1" spans="1:4">
      <c r="A13" s="38" t="s">
        <v>23</v>
      </c>
      <c r="B13" s="39">
        <v>31.36</v>
      </c>
      <c r="C13" s="39"/>
      <c r="D13" s="39">
        <v>31.36</v>
      </c>
    </row>
    <row r="14" ht="21.95" customHeight="1" spans="1:4">
      <c r="A14" s="38" t="s">
        <v>27</v>
      </c>
      <c r="B14" s="39">
        <v>352.84</v>
      </c>
      <c r="C14" s="39">
        <v>297.81</v>
      </c>
      <c r="D14" s="39">
        <v>55.03</v>
      </c>
    </row>
    <row r="15" ht="21.95" customHeight="1" spans="1:4">
      <c r="A15" s="38" t="s">
        <v>28</v>
      </c>
      <c r="B15" s="39">
        <v>39.57</v>
      </c>
      <c r="C15" s="39"/>
      <c r="D15" s="39">
        <v>39.57</v>
      </c>
    </row>
    <row r="16" ht="21.95" customHeight="1" spans="1:4">
      <c r="A16" s="37" t="s">
        <v>29</v>
      </c>
      <c r="B16" s="36">
        <f t="shared" ref="B16:D16" si="4">SUM(B17:B21)</f>
        <v>414.14</v>
      </c>
      <c r="C16" s="36">
        <f t="shared" si="4"/>
        <v>27.39</v>
      </c>
      <c r="D16" s="36">
        <f t="shared" si="4"/>
        <v>386.75</v>
      </c>
    </row>
    <row r="17" ht="21.95" customHeight="1" spans="1:4">
      <c r="A17" s="38" t="s">
        <v>12</v>
      </c>
      <c r="B17" s="39">
        <v>35.43</v>
      </c>
      <c r="C17" s="39"/>
      <c r="D17" s="39">
        <v>35.43</v>
      </c>
    </row>
    <row r="18" ht="21.95" customHeight="1" spans="1:4">
      <c r="A18" s="38" t="s">
        <v>33</v>
      </c>
      <c r="B18" s="39">
        <v>126.88</v>
      </c>
      <c r="C18" s="39"/>
      <c r="D18" s="39">
        <v>126.88</v>
      </c>
    </row>
    <row r="19" ht="21.95" customHeight="1" spans="1:4">
      <c r="A19" s="38" t="s">
        <v>35</v>
      </c>
      <c r="B19" s="39">
        <v>62.51</v>
      </c>
      <c r="C19" s="39">
        <v>27.39</v>
      </c>
      <c r="D19" s="39">
        <v>35.12</v>
      </c>
    </row>
    <row r="20" ht="21.95" customHeight="1" spans="1:4">
      <c r="A20" s="38" t="s">
        <v>36</v>
      </c>
      <c r="B20" s="39">
        <v>150.81</v>
      </c>
      <c r="C20" s="39"/>
      <c r="D20" s="39">
        <v>150.81</v>
      </c>
    </row>
    <row r="21" ht="21.95" customHeight="1" spans="1:4">
      <c r="A21" s="38" t="s">
        <v>26</v>
      </c>
      <c r="B21" s="39">
        <v>38.51</v>
      </c>
      <c r="C21" s="39"/>
      <c r="D21" s="39">
        <v>38.51</v>
      </c>
    </row>
    <row r="22" ht="21.95" customHeight="1" spans="1:4">
      <c r="A22" s="37" t="s">
        <v>37</v>
      </c>
      <c r="B22" s="36">
        <f t="shared" ref="B22:D22" si="5">SUM(B23)</f>
        <v>32.23</v>
      </c>
      <c r="C22" s="36">
        <f t="shared" si="5"/>
        <v>0</v>
      </c>
      <c r="D22" s="36">
        <f t="shared" si="5"/>
        <v>32.23</v>
      </c>
    </row>
    <row r="23" ht="21.95" customHeight="1" spans="1:4">
      <c r="A23" s="38" t="s">
        <v>12</v>
      </c>
      <c r="B23" s="39">
        <v>32.23</v>
      </c>
      <c r="C23" s="39"/>
      <c r="D23" s="39">
        <v>32.23</v>
      </c>
    </row>
    <row r="24" ht="21.95" customHeight="1" spans="1:4">
      <c r="A24" s="37" t="s">
        <v>43</v>
      </c>
      <c r="B24" s="36">
        <f t="shared" ref="B24:D24" si="6">SUM(B25:B26)</f>
        <v>481.69</v>
      </c>
      <c r="C24" s="36">
        <f t="shared" si="6"/>
        <v>182.75</v>
      </c>
      <c r="D24" s="36">
        <f t="shared" si="6"/>
        <v>298.94</v>
      </c>
    </row>
    <row r="25" ht="21.95" customHeight="1" spans="1:4">
      <c r="A25" s="38" t="s">
        <v>12</v>
      </c>
      <c r="B25" s="39">
        <v>261.26</v>
      </c>
      <c r="C25" s="39">
        <v>182.75</v>
      </c>
      <c r="D25" s="39">
        <v>78.51</v>
      </c>
    </row>
    <row r="26" ht="21.95" customHeight="1" spans="1:4">
      <c r="A26" s="38" t="s">
        <v>45</v>
      </c>
      <c r="B26" s="39">
        <v>220.43</v>
      </c>
      <c r="C26" s="39"/>
      <c r="D26" s="39">
        <v>220.43</v>
      </c>
    </row>
    <row r="27" ht="21.95" customHeight="1" spans="1:4">
      <c r="A27" s="37" t="s">
        <v>52</v>
      </c>
      <c r="B27" s="36">
        <f t="shared" ref="B27:D27" si="7">SUM(B28:B29)</f>
        <v>436.63</v>
      </c>
      <c r="C27" s="36">
        <f t="shared" si="7"/>
        <v>13.43</v>
      </c>
      <c r="D27" s="36">
        <f t="shared" si="7"/>
        <v>423.2</v>
      </c>
    </row>
    <row r="28" ht="21.95" customHeight="1" spans="1:4">
      <c r="A28" s="38" t="s">
        <v>55</v>
      </c>
      <c r="B28" s="39">
        <v>401.74</v>
      </c>
      <c r="C28" s="39">
        <v>13.43</v>
      </c>
      <c r="D28" s="39">
        <v>388.31</v>
      </c>
    </row>
    <row r="29" ht="21.95" customHeight="1" spans="1:4">
      <c r="A29" s="38" t="s">
        <v>56</v>
      </c>
      <c r="B29" s="39">
        <v>34.89</v>
      </c>
      <c r="C29" s="39"/>
      <c r="D29" s="39">
        <v>34.89</v>
      </c>
    </row>
    <row r="30" ht="21.95" customHeight="1" spans="1:4">
      <c r="A30" s="37" t="s">
        <v>58</v>
      </c>
      <c r="B30" s="36">
        <f t="shared" ref="B30:D30" si="8">SUM(B31:B35)</f>
        <v>751.82</v>
      </c>
      <c r="C30" s="36">
        <f t="shared" si="8"/>
        <v>179.1</v>
      </c>
      <c r="D30" s="36">
        <f t="shared" si="8"/>
        <v>572.72</v>
      </c>
    </row>
    <row r="31" ht="21.95" customHeight="1" spans="1:4">
      <c r="A31" s="38" t="s">
        <v>12</v>
      </c>
      <c r="B31" s="39">
        <v>179.48</v>
      </c>
      <c r="C31" s="39"/>
      <c r="D31" s="39">
        <v>179.48</v>
      </c>
    </row>
    <row r="32" ht="21.95" customHeight="1" spans="1:4">
      <c r="A32" s="38" t="s">
        <v>60</v>
      </c>
      <c r="B32" s="39">
        <v>62.9</v>
      </c>
      <c r="C32" s="39"/>
      <c r="D32" s="39">
        <v>62.9</v>
      </c>
    </row>
    <row r="33" ht="21.95" customHeight="1" spans="1:4">
      <c r="A33" s="38" t="s">
        <v>61</v>
      </c>
      <c r="B33" s="39">
        <v>343.95</v>
      </c>
      <c r="C33" s="39">
        <v>179.1</v>
      </c>
      <c r="D33" s="39">
        <v>164.85</v>
      </c>
    </row>
    <row r="34" ht="21.95" customHeight="1" spans="1:4">
      <c r="A34" s="38" t="s">
        <v>62</v>
      </c>
      <c r="B34" s="39">
        <v>131.81</v>
      </c>
      <c r="C34" s="39"/>
      <c r="D34" s="39">
        <v>131.81</v>
      </c>
    </row>
    <row r="35" ht="21.95" customHeight="1" spans="1:4">
      <c r="A35" s="38" t="s">
        <v>65</v>
      </c>
      <c r="B35" s="39">
        <v>33.68</v>
      </c>
      <c r="C35" s="39"/>
      <c r="D35" s="39">
        <v>33.68</v>
      </c>
    </row>
    <row r="36" ht="21.95" customHeight="1" spans="1:4">
      <c r="A36" s="37" t="s">
        <v>67</v>
      </c>
      <c r="B36" s="36">
        <f t="shared" ref="B36:D36" si="9">SUM(B37:B42)</f>
        <v>3148.62</v>
      </c>
      <c r="C36" s="36">
        <f t="shared" si="9"/>
        <v>383.01</v>
      </c>
      <c r="D36" s="36">
        <f t="shared" si="9"/>
        <v>2765.61</v>
      </c>
    </row>
    <row r="37" ht="21.95" customHeight="1" spans="1:4">
      <c r="A37" s="38" t="s">
        <v>12</v>
      </c>
      <c r="B37" s="39">
        <v>1448.62</v>
      </c>
      <c r="C37" s="39">
        <v>27.22</v>
      </c>
      <c r="D37" s="39">
        <v>1421.4</v>
      </c>
    </row>
    <row r="38" ht="21.95" customHeight="1" spans="1:4">
      <c r="A38" s="38" t="s">
        <v>69</v>
      </c>
      <c r="B38" s="39">
        <v>345.16</v>
      </c>
      <c r="C38" s="39"/>
      <c r="D38" s="39">
        <v>345.16</v>
      </c>
    </row>
    <row r="39" ht="21.95" customHeight="1" spans="1:4">
      <c r="A39" s="38" t="s">
        <v>72</v>
      </c>
      <c r="B39" s="39">
        <v>961.85</v>
      </c>
      <c r="C39" s="39">
        <v>182.75</v>
      </c>
      <c r="D39" s="39">
        <v>779.1</v>
      </c>
    </row>
    <row r="40" ht="21.95" customHeight="1" spans="1:4">
      <c r="A40" s="38" t="s">
        <v>73</v>
      </c>
      <c r="B40" s="39">
        <v>169.64</v>
      </c>
      <c r="C40" s="39">
        <v>130.21</v>
      </c>
      <c r="D40" s="39">
        <v>39.43</v>
      </c>
    </row>
    <row r="41" ht="21.95" customHeight="1" spans="1:4">
      <c r="A41" s="38" t="s">
        <v>74</v>
      </c>
      <c r="B41" s="39">
        <v>116.13</v>
      </c>
      <c r="C41" s="39"/>
      <c r="D41" s="39">
        <v>116.13</v>
      </c>
    </row>
    <row r="42" ht="21.95" customHeight="1" spans="1:4">
      <c r="A42" s="38" t="s">
        <v>75</v>
      </c>
      <c r="B42" s="39">
        <v>107.22</v>
      </c>
      <c r="C42" s="39">
        <v>42.83</v>
      </c>
      <c r="D42" s="39">
        <v>64.39</v>
      </c>
    </row>
    <row r="43" ht="21.95" customHeight="1" spans="1:4">
      <c r="A43" s="37" t="s">
        <v>76</v>
      </c>
      <c r="B43" s="36">
        <f t="shared" ref="B43:D43" si="10">SUM(B44:B46)</f>
        <v>701.69</v>
      </c>
      <c r="C43" s="36">
        <f t="shared" si="10"/>
        <v>574.81</v>
      </c>
      <c r="D43" s="36">
        <f t="shared" si="10"/>
        <v>126.88</v>
      </c>
    </row>
    <row r="44" ht="21.95" customHeight="1" spans="1:4">
      <c r="A44" s="38" t="s">
        <v>12</v>
      </c>
      <c r="B44" s="39">
        <v>209.35</v>
      </c>
      <c r="C44" s="39">
        <v>182.75</v>
      </c>
      <c r="D44" s="39">
        <v>26.6</v>
      </c>
    </row>
    <row r="45" ht="21.95" customHeight="1" spans="1:4">
      <c r="A45" s="38" t="s">
        <v>78</v>
      </c>
      <c r="B45" s="39">
        <v>42.04</v>
      </c>
      <c r="C45" s="39"/>
      <c r="D45" s="39">
        <v>42.04</v>
      </c>
    </row>
    <row r="46" ht="21.95" customHeight="1" spans="1:4">
      <c r="A46" s="38" t="s">
        <v>79</v>
      </c>
      <c r="B46" s="39">
        <v>450.3</v>
      </c>
      <c r="C46" s="39">
        <v>392.06</v>
      </c>
      <c r="D46" s="39">
        <v>58.24</v>
      </c>
    </row>
    <row r="47" ht="21.95" customHeight="1" spans="1:4">
      <c r="A47" s="37" t="s">
        <v>83</v>
      </c>
      <c r="B47" s="36">
        <f t="shared" ref="B47:D47" si="11">SUM(B48:B50)</f>
        <v>609.59</v>
      </c>
      <c r="C47" s="36">
        <f t="shared" si="11"/>
        <v>205.2</v>
      </c>
      <c r="D47" s="36">
        <f t="shared" si="11"/>
        <v>404.39</v>
      </c>
    </row>
    <row r="48" ht="21.95" customHeight="1" spans="1:4">
      <c r="A48" s="38" t="s">
        <v>12</v>
      </c>
      <c r="B48" s="39">
        <v>217.41</v>
      </c>
      <c r="C48" s="39">
        <v>182.75</v>
      </c>
      <c r="D48" s="39">
        <v>34.66</v>
      </c>
    </row>
    <row r="49" ht="21.95" customHeight="1" spans="1:4">
      <c r="A49" s="38" t="s">
        <v>85</v>
      </c>
      <c r="B49" s="39">
        <v>67.54</v>
      </c>
      <c r="C49" s="39">
        <v>22.45</v>
      </c>
      <c r="D49" s="39">
        <v>45.09</v>
      </c>
    </row>
    <row r="50" ht="21.95" customHeight="1" spans="1:4">
      <c r="A50" s="38" t="s">
        <v>87</v>
      </c>
      <c r="B50" s="39">
        <v>324.64</v>
      </c>
      <c r="C50" s="39"/>
      <c r="D50" s="39">
        <v>324.64</v>
      </c>
    </row>
    <row r="51" ht="21.95" customHeight="1" spans="1:4">
      <c r="A51" s="37" t="s">
        <v>90</v>
      </c>
      <c r="B51" s="36">
        <f t="shared" ref="B51:D51" si="12">SUM(B52:B56)</f>
        <v>284.13</v>
      </c>
      <c r="C51" s="36">
        <f t="shared" si="12"/>
        <v>0</v>
      </c>
      <c r="D51" s="36">
        <f t="shared" si="12"/>
        <v>284.13</v>
      </c>
    </row>
    <row r="52" ht="21.95" customHeight="1" spans="1:4">
      <c r="A52" s="38" t="s">
        <v>12</v>
      </c>
      <c r="B52" s="39">
        <v>35.25</v>
      </c>
      <c r="C52" s="39"/>
      <c r="D52" s="39">
        <v>35.25</v>
      </c>
    </row>
    <row r="53" ht="21.95" customHeight="1" spans="1:4">
      <c r="A53" s="38" t="s">
        <v>94</v>
      </c>
      <c r="B53" s="39">
        <v>62.47</v>
      </c>
      <c r="C53" s="39"/>
      <c r="D53" s="39">
        <v>62.47</v>
      </c>
    </row>
    <row r="54" ht="21.95" customHeight="1" spans="1:4">
      <c r="A54" s="38" t="s">
        <v>96</v>
      </c>
      <c r="B54" s="39">
        <v>53.61</v>
      </c>
      <c r="C54" s="39"/>
      <c r="D54" s="39">
        <v>53.61</v>
      </c>
    </row>
    <row r="55" ht="21.95" customHeight="1" spans="1:4">
      <c r="A55" s="38" t="s">
        <v>98</v>
      </c>
      <c r="B55" s="39">
        <v>34.86</v>
      </c>
      <c r="C55" s="39"/>
      <c r="D55" s="39">
        <v>34.86</v>
      </c>
    </row>
    <row r="56" ht="21.95" customHeight="1" spans="1:4">
      <c r="A56" s="38" t="s">
        <v>99</v>
      </c>
      <c r="B56" s="39">
        <v>97.94</v>
      </c>
      <c r="C56" s="39"/>
      <c r="D56" s="39">
        <v>97.94</v>
      </c>
    </row>
    <row r="57" ht="21.95" customHeight="1" spans="1:4">
      <c r="A57" s="37" t="s">
        <v>102</v>
      </c>
      <c r="B57" s="36">
        <f t="shared" ref="B57:D57" si="13">SUM(B58:B61)</f>
        <v>1257.1</v>
      </c>
      <c r="C57" s="36">
        <f t="shared" si="13"/>
        <v>365.5</v>
      </c>
      <c r="D57" s="36">
        <f t="shared" si="13"/>
        <v>891.6</v>
      </c>
    </row>
    <row r="58" ht="21.95" customHeight="1" spans="1:4">
      <c r="A58" s="38" t="s">
        <v>104</v>
      </c>
      <c r="B58" s="39">
        <v>1099.29</v>
      </c>
      <c r="C58" s="39">
        <v>365.5</v>
      </c>
      <c r="D58" s="39">
        <v>733.79</v>
      </c>
    </row>
    <row r="59" ht="21.95" customHeight="1" spans="1:4">
      <c r="A59" s="38" t="s">
        <v>105</v>
      </c>
      <c r="B59" s="39">
        <v>39.44</v>
      </c>
      <c r="C59" s="39"/>
      <c r="D59" s="39">
        <v>39.44</v>
      </c>
    </row>
    <row r="60" ht="21.95" customHeight="1" spans="1:4">
      <c r="A60" s="38" t="s">
        <v>109</v>
      </c>
      <c r="B60" s="39">
        <v>35.82</v>
      </c>
      <c r="C60" s="39"/>
      <c r="D60" s="39">
        <v>35.82</v>
      </c>
    </row>
    <row r="61" ht="21.95" customHeight="1" spans="1:4">
      <c r="A61" s="38" t="s">
        <v>110</v>
      </c>
      <c r="B61" s="39">
        <v>82.55</v>
      </c>
      <c r="C61" s="39"/>
      <c r="D61" s="39">
        <v>82.55</v>
      </c>
    </row>
    <row r="62" ht="21.95" customHeight="1" spans="1:4">
      <c r="A62" s="37" t="s">
        <v>113</v>
      </c>
      <c r="B62" s="36">
        <f t="shared" ref="B62:D62" si="14">SUM(B63:B71)</f>
        <v>2861.85</v>
      </c>
      <c r="C62" s="36">
        <f t="shared" si="14"/>
        <v>520.22</v>
      </c>
      <c r="D62" s="36">
        <f t="shared" si="14"/>
        <v>2341.63</v>
      </c>
    </row>
    <row r="63" ht="21.95" customHeight="1" spans="1:4">
      <c r="A63" s="38" t="s">
        <v>12</v>
      </c>
      <c r="B63" s="39">
        <v>397.22</v>
      </c>
      <c r="C63" s="39">
        <v>182.75</v>
      </c>
      <c r="D63" s="39">
        <v>214.47</v>
      </c>
    </row>
    <row r="64" ht="21.95" customHeight="1" spans="1:4">
      <c r="A64" s="38" t="s">
        <v>115</v>
      </c>
      <c r="B64" s="39">
        <v>43.45</v>
      </c>
      <c r="C64" s="39"/>
      <c r="D64" s="39">
        <v>43.45</v>
      </c>
    </row>
    <row r="65" ht="21.95" customHeight="1" spans="1:4">
      <c r="A65" s="38" t="s">
        <v>116</v>
      </c>
      <c r="B65" s="39">
        <v>1201.72</v>
      </c>
      <c r="C65" s="39">
        <v>182.75</v>
      </c>
      <c r="D65" s="39">
        <v>1018.97</v>
      </c>
    </row>
    <row r="66" ht="21.95" customHeight="1" spans="1:4">
      <c r="A66" s="38" t="s">
        <v>117</v>
      </c>
      <c r="B66" s="39">
        <v>35.83</v>
      </c>
      <c r="C66" s="39"/>
      <c r="D66" s="39">
        <v>35.83</v>
      </c>
    </row>
    <row r="67" ht="21.95" customHeight="1" spans="1:4">
      <c r="A67" s="38" t="s">
        <v>118</v>
      </c>
      <c r="B67" s="39">
        <v>524.55</v>
      </c>
      <c r="C67" s="39"/>
      <c r="D67" s="39">
        <v>524.55</v>
      </c>
    </row>
    <row r="68" ht="21.95" customHeight="1" spans="1:4">
      <c r="A68" s="38" t="s">
        <v>121</v>
      </c>
      <c r="B68" s="39">
        <v>187.88</v>
      </c>
      <c r="C68" s="39"/>
      <c r="D68" s="39">
        <v>187.88</v>
      </c>
    </row>
    <row r="69" ht="21.95" customHeight="1" spans="1:4">
      <c r="A69" s="38" t="s">
        <v>123</v>
      </c>
      <c r="B69" s="39">
        <v>229.41</v>
      </c>
      <c r="C69" s="39">
        <v>154.72</v>
      </c>
      <c r="D69" s="39">
        <v>74.69</v>
      </c>
    </row>
    <row r="70" ht="21.95" customHeight="1" spans="1:4">
      <c r="A70" s="38" t="s">
        <v>124</v>
      </c>
      <c r="B70" s="39">
        <v>43.91</v>
      </c>
      <c r="C70" s="39"/>
      <c r="D70" s="39">
        <v>43.91</v>
      </c>
    </row>
    <row r="71" ht="21.95" customHeight="1" spans="1:4">
      <c r="A71" s="38" t="s">
        <v>125</v>
      </c>
      <c r="B71" s="39">
        <v>197.88</v>
      </c>
      <c r="C71" s="39"/>
      <c r="D71" s="39">
        <v>197.88</v>
      </c>
    </row>
    <row r="72" ht="21.95" customHeight="1" spans="1:4">
      <c r="A72" s="37" t="s">
        <v>126</v>
      </c>
      <c r="B72" s="36">
        <f t="shared" ref="B72:D72" si="15">SUM(B73:B77)</f>
        <v>1985.31</v>
      </c>
      <c r="C72" s="36">
        <f t="shared" si="15"/>
        <v>313.56</v>
      </c>
      <c r="D72" s="36">
        <f t="shared" si="15"/>
        <v>1671.75</v>
      </c>
    </row>
    <row r="73" ht="21.95" customHeight="1" spans="1:4">
      <c r="A73" s="38" t="s">
        <v>12</v>
      </c>
      <c r="B73" s="39">
        <v>1553.85</v>
      </c>
      <c r="C73" s="39">
        <v>130.81</v>
      </c>
      <c r="D73" s="39">
        <v>1423.04</v>
      </c>
    </row>
    <row r="74" ht="21.95" customHeight="1" spans="1:4">
      <c r="A74" s="38" t="s">
        <v>128</v>
      </c>
      <c r="B74" s="39">
        <v>325.96</v>
      </c>
      <c r="C74" s="39">
        <v>182.75</v>
      </c>
      <c r="D74" s="39">
        <v>143.21</v>
      </c>
    </row>
    <row r="75" ht="21.95" customHeight="1" spans="1:4">
      <c r="A75" s="38" t="s">
        <v>130</v>
      </c>
      <c r="B75" s="39">
        <v>34.89</v>
      </c>
      <c r="C75" s="39"/>
      <c r="D75" s="39">
        <v>34.89</v>
      </c>
    </row>
    <row r="76" ht="21.95" customHeight="1" spans="1:4">
      <c r="A76" s="38" t="s">
        <v>131</v>
      </c>
      <c r="B76" s="39">
        <v>39.11</v>
      </c>
      <c r="C76" s="39"/>
      <c r="D76" s="39">
        <v>39.11</v>
      </c>
    </row>
    <row r="77" ht="21.95" customHeight="1" spans="1:4">
      <c r="A77" s="38" t="s">
        <v>133</v>
      </c>
      <c r="B77" s="39">
        <v>31.5</v>
      </c>
      <c r="C77" s="39"/>
      <c r="D77" s="39">
        <v>31.5</v>
      </c>
    </row>
    <row r="78" ht="21.95" customHeight="1" spans="1:4">
      <c r="A78" s="37" t="s">
        <v>134</v>
      </c>
      <c r="B78" s="36">
        <f t="shared" ref="B78:D78" si="16">SUM(B79:B81)</f>
        <v>288.71</v>
      </c>
      <c r="C78" s="36">
        <f t="shared" si="16"/>
        <v>0</v>
      </c>
      <c r="D78" s="36">
        <f t="shared" si="16"/>
        <v>288.71</v>
      </c>
    </row>
    <row r="79" ht="21.95" customHeight="1" spans="1:4">
      <c r="A79" s="38" t="s">
        <v>12</v>
      </c>
      <c r="B79" s="39">
        <v>217.53</v>
      </c>
      <c r="C79" s="39"/>
      <c r="D79" s="39">
        <v>217.53</v>
      </c>
    </row>
    <row r="80" ht="21.95" customHeight="1" spans="1:4">
      <c r="A80" s="38" t="s">
        <v>139</v>
      </c>
      <c r="B80" s="39">
        <v>34.89</v>
      </c>
      <c r="C80" s="39"/>
      <c r="D80" s="39">
        <v>34.89</v>
      </c>
    </row>
    <row r="81" ht="21.95" customHeight="1" spans="1:4">
      <c r="A81" s="38" t="s">
        <v>140</v>
      </c>
      <c r="B81" s="39">
        <v>36.29</v>
      </c>
      <c r="C81" s="39"/>
      <c r="D81" s="39">
        <v>36.29</v>
      </c>
    </row>
    <row r="82" ht="21.95" customHeight="1" spans="1:4">
      <c r="A82" s="37" t="s">
        <v>142</v>
      </c>
      <c r="B82" s="36">
        <f t="shared" ref="B82:D82" si="17">SUM(B83:B85)</f>
        <v>1139.6</v>
      </c>
      <c r="C82" s="36">
        <f t="shared" si="17"/>
        <v>182.75</v>
      </c>
      <c r="D82" s="36">
        <f t="shared" si="17"/>
        <v>956.85</v>
      </c>
    </row>
    <row r="83" ht="21.95" customHeight="1" spans="1:4">
      <c r="A83" s="38" t="s">
        <v>12</v>
      </c>
      <c r="B83" s="39">
        <v>614.13</v>
      </c>
      <c r="C83" s="39">
        <v>182.75</v>
      </c>
      <c r="D83" s="39">
        <v>431.38</v>
      </c>
    </row>
    <row r="84" ht="21.95" customHeight="1" spans="1:4">
      <c r="A84" s="38" t="s">
        <v>144</v>
      </c>
      <c r="B84" s="39">
        <v>490.84</v>
      </c>
      <c r="C84" s="39"/>
      <c r="D84" s="39">
        <v>490.84</v>
      </c>
    </row>
    <row r="85" ht="21.95" customHeight="1" spans="1:4">
      <c r="A85" s="38" t="s">
        <v>145</v>
      </c>
      <c r="B85" s="39">
        <v>34.63</v>
      </c>
      <c r="C85" s="39"/>
      <c r="D85" s="39">
        <v>34.63</v>
      </c>
    </row>
    <row r="86" ht="21.95" customHeight="1" spans="1:4">
      <c r="A86" s="37" t="s">
        <v>147</v>
      </c>
      <c r="B86" s="36">
        <f t="shared" ref="B86:D86" si="18">SUM(B87:B88)</f>
        <v>162.89</v>
      </c>
      <c r="C86" s="36">
        <f t="shared" si="18"/>
        <v>0</v>
      </c>
      <c r="D86" s="36">
        <f t="shared" si="18"/>
        <v>162.89</v>
      </c>
    </row>
    <row r="87" ht="21.95" customHeight="1" spans="1:4">
      <c r="A87" s="38" t="s">
        <v>152</v>
      </c>
      <c r="B87" s="39">
        <v>117.8</v>
      </c>
      <c r="C87" s="39"/>
      <c r="D87" s="39">
        <v>117.8</v>
      </c>
    </row>
    <row r="88" ht="21.95" customHeight="1" spans="1:4">
      <c r="A88" s="38" t="s">
        <v>153</v>
      </c>
      <c r="B88" s="39">
        <v>45.09</v>
      </c>
      <c r="C88" s="39"/>
      <c r="D88" s="39">
        <v>45.09</v>
      </c>
    </row>
    <row r="89" ht="21.95" customHeight="1" spans="1:4">
      <c r="A89" s="37" t="s">
        <v>155</v>
      </c>
      <c r="B89" s="36">
        <f t="shared" ref="B89:D89" si="19">SUM(B90:B94)</f>
        <v>2117.78</v>
      </c>
      <c r="C89" s="36">
        <f t="shared" si="19"/>
        <v>365.5</v>
      </c>
      <c r="D89" s="36">
        <f t="shared" si="19"/>
        <v>1752.28</v>
      </c>
    </row>
    <row r="90" ht="21.95" customHeight="1" spans="1:4">
      <c r="A90" s="38" t="s">
        <v>12</v>
      </c>
      <c r="B90" s="39">
        <v>459.05</v>
      </c>
      <c r="C90" s="39">
        <v>182.75</v>
      </c>
      <c r="D90" s="39">
        <v>276.3</v>
      </c>
    </row>
    <row r="91" ht="21.95" customHeight="1" spans="1:4">
      <c r="A91" s="38" t="s">
        <v>157</v>
      </c>
      <c r="B91" s="39">
        <v>335.92</v>
      </c>
      <c r="C91" s="39">
        <v>182.75</v>
      </c>
      <c r="D91" s="39">
        <v>153.17</v>
      </c>
    </row>
    <row r="92" ht="21.95" customHeight="1" spans="1:4">
      <c r="A92" s="38" t="s">
        <v>159</v>
      </c>
      <c r="B92" s="39">
        <v>421.78</v>
      </c>
      <c r="C92" s="39"/>
      <c r="D92" s="39">
        <v>421.78</v>
      </c>
    </row>
    <row r="93" ht="21.95" customHeight="1" spans="1:4">
      <c r="A93" s="38" t="s">
        <v>160</v>
      </c>
      <c r="B93" s="39">
        <v>845.55</v>
      </c>
      <c r="C93" s="39"/>
      <c r="D93" s="39">
        <v>845.55</v>
      </c>
    </row>
    <row r="94" ht="21.95" customHeight="1" spans="1:4">
      <c r="A94" s="38" t="s">
        <v>161</v>
      </c>
      <c r="B94" s="39">
        <v>55.48</v>
      </c>
      <c r="C94" s="39"/>
      <c r="D94" s="39">
        <v>55.48</v>
      </c>
    </row>
    <row r="95" ht="21.95" customHeight="1" spans="1:4">
      <c r="A95" s="37" t="s">
        <v>162</v>
      </c>
      <c r="B95" s="36">
        <f t="shared" ref="B95:D95" si="20">SUM(B96:B98)</f>
        <v>326.51</v>
      </c>
      <c r="C95" s="36">
        <f t="shared" si="20"/>
        <v>81.43</v>
      </c>
      <c r="D95" s="36">
        <f t="shared" si="20"/>
        <v>245.08</v>
      </c>
    </row>
    <row r="96" ht="21.95" customHeight="1" spans="1:4">
      <c r="A96" s="38" t="s">
        <v>12</v>
      </c>
      <c r="B96" s="39">
        <v>178.66</v>
      </c>
      <c r="C96" s="39">
        <v>17.15</v>
      </c>
      <c r="D96" s="39">
        <v>161.51</v>
      </c>
    </row>
    <row r="97" ht="21.95" customHeight="1" spans="1:4">
      <c r="A97" s="38" t="s">
        <v>164</v>
      </c>
      <c r="B97" s="39">
        <v>65.25</v>
      </c>
      <c r="C97" s="39"/>
      <c r="D97" s="39">
        <v>65.25</v>
      </c>
    </row>
    <row r="98" ht="21.95" customHeight="1" spans="1:4">
      <c r="A98" s="38" t="s">
        <v>165</v>
      </c>
      <c r="B98" s="39">
        <v>82.6</v>
      </c>
      <c r="C98" s="39">
        <v>64.28</v>
      </c>
      <c r="D98" s="39">
        <v>18.32</v>
      </c>
    </row>
    <row r="99" ht="21.95" customHeight="1" spans="1:4">
      <c r="A99" s="37" t="s">
        <v>175</v>
      </c>
      <c r="B99" s="36">
        <f t="shared" ref="B99:D99" si="21">SUM(B100:B103)</f>
        <v>2155.87</v>
      </c>
      <c r="C99" s="36">
        <f t="shared" si="21"/>
        <v>307.54</v>
      </c>
      <c r="D99" s="36">
        <f t="shared" si="21"/>
        <v>1848.33</v>
      </c>
    </row>
    <row r="100" ht="21.95" customHeight="1" spans="1:4">
      <c r="A100" s="38" t="s">
        <v>178</v>
      </c>
      <c r="B100" s="39">
        <v>1877.67</v>
      </c>
      <c r="C100" s="39">
        <v>307.54</v>
      </c>
      <c r="D100" s="39">
        <v>1570.13</v>
      </c>
    </row>
    <row r="101" ht="21.95" customHeight="1" spans="1:4">
      <c r="A101" s="38" t="s">
        <v>183</v>
      </c>
      <c r="B101" s="39">
        <v>42.13</v>
      </c>
      <c r="C101" s="39"/>
      <c r="D101" s="39">
        <v>42.13</v>
      </c>
    </row>
    <row r="102" ht="21.95" customHeight="1" spans="1:4">
      <c r="A102" s="38" t="s">
        <v>187</v>
      </c>
      <c r="B102" s="39">
        <v>34.89</v>
      </c>
      <c r="C102" s="39"/>
      <c r="D102" s="39">
        <v>34.89</v>
      </c>
    </row>
    <row r="103" ht="21.95" customHeight="1" spans="1:4">
      <c r="A103" s="38" t="s">
        <v>191</v>
      </c>
      <c r="B103" s="39">
        <v>201.18</v>
      </c>
      <c r="C103" s="39"/>
      <c r="D103" s="39">
        <v>201.18</v>
      </c>
    </row>
  </sheetData>
  <mergeCells count="3">
    <mergeCell ref="A2:D2"/>
    <mergeCell ref="B4:D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view="pageBreakPreview" zoomScaleNormal="100" zoomScaleSheetLayoutView="100" topLeftCell="A106" workbookViewId="0">
      <selection activeCell="M7" sqref="M7"/>
    </sheetView>
  </sheetViews>
  <sheetFormatPr defaultColWidth="9" defaultRowHeight="13.5" outlineLevelCol="6"/>
  <cols>
    <col min="1" max="1" width="15.625" style="1" customWidth="1"/>
    <col min="2" max="2" width="14.625" style="2" customWidth="1"/>
    <col min="3" max="3" width="9.125" style="2" customWidth="1"/>
    <col min="4" max="4" width="14.625" style="2" customWidth="1"/>
    <col min="5" max="5" width="9.125" style="2" customWidth="1"/>
    <col min="6" max="6" width="14.625" style="2" customWidth="1"/>
    <col min="7" max="7" width="9.125" style="2" customWidth="1"/>
    <col min="8" max="16384" width="9" style="1"/>
  </cols>
  <sheetData>
    <row r="1" ht="21.95" customHeight="1" spans="1:1">
      <c r="A1" s="3" t="s">
        <v>205</v>
      </c>
    </row>
    <row r="2" ht="21.95" customHeight="1" spans="1:7">
      <c r="A2" s="4" t="s">
        <v>206</v>
      </c>
      <c r="B2" s="4"/>
      <c r="C2" s="4"/>
      <c r="D2" s="4"/>
      <c r="E2" s="4"/>
      <c r="F2" s="4"/>
      <c r="G2" s="4"/>
    </row>
    <row r="3" ht="21.95" customHeight="1" spans="6:7">
      <c r="F3" s="5" t="s">
        <v>2</v>
      </c>
      <c r="G3" s="5"/>
    </row>
    <row r="4" ht="21.95" customHeight="1" spans="1:7">
      <c r="A4" s="6" t="s">
        <v>3</v>
      </c>
      <c r="B4" s="7" t="s">
        <v>4</v>
      </c>
      <c r="C4" s="8"/>
      <c r="D4" s="8"/>
      <c r="E4" s="8"/>
      <c r="F4" s="8"/>
      <c r="G4" s="9"/>
    </row>
    <row r="5" ht="21.95" customHeight="1" spans="1:7">
      <c r="A5" s="6"/>
      <c r="B5" s="10" t="s">
        <v>5</v>
      </c>
      <c r="C5" s="11"/>
      <c r="D5" s="10" t="s">
        <v>6</v>
      </c>
      <c r="E5" s="11"/>
      <c r="F5" s="7" t="s">
        <v>7</v>
      </c>
      <c r="G5" s="9"/>
    </row>
    <row r="6" ht="21.95" customHeight="1" spans="1:7">
      <c r="A6" s="12" t="s">
        <v>5</v>
      </c>
      <c r="B6" s="13">
        <f>B7+B8</f>
        <v>20000</v>
      </c>
      <c r="C6" s="14"/>
      <c r="D6" s="13">
        <f>D7+D8</f>
        <v>4000</v>
      </c>
      <c r="E6" s="15"/>
      <c r="F6" s="13">
        <f>F7+F8</f>
        <v>16000</v>
      </c>
      <c r="G6" s="14"/>
    </row>
    <row r="7" ht="21.95" customHeight="1" spans="1:7">
      <c r="A7" s="12" t="s">
        <v>9</v>
      </c>
      <c r="B7" s="16">
        <v>5838</v>
      </c>
      <c r="C7" s="17"/>
      <c r="D7" s="16">
        <f>SUM(D17,D23,D25,D31,D37,D44,D48,D52,D63,D73,D79,D97,D83,D89)</f>
        <v>1274</v>
      </c>
      <c r="E7" s="18"/>
      <c r="F7" s="13">
        <f>SUM(F17,F23,F25,F31,F37,F44,F48,F52,F63,F73,F79,F97,F83,F89)</f>
        <v>4564</v>
      </c>
      <c r="G7" s="14"/>
    </row>
    <row r="8" ht="21.95" customHeight="1" spans="1:7">
      <c r="A8" s="19" t="s">
        <v>10</v>
      </c>
      <c r="B8" s="13">
        <v>14162</v>
      </c>
      <c r="C8" s="20"/>
      <c r="D8" s="13">
        <f>SUM(D10:D15,D18:D21,D26,D28:D29,D32:D35,D38:D42,D45:D46,D49:D50,D53:D56,D58:D61,D64:D71,D74:D77,D80:D81,D98:D99,D93:D95,D84:D87,D90:D91,D101:D104)</f>
        <v>2726</v>
      </c>
      <c r="E8" s="15"/>
      <c r="F8" s="20">
        <f>SUM(F10:F15,F18:F21,F26,F28:F29,F32:F35,F38:F42,F45:F46,F49:F50,F53:F56,F58:F61,F64:F71,F74:F77,F80:F81,F98:F99,F93:F95,F84:F87,F90:F91,F101:F104)</f>
        <v>11436</v>
      </c>
      <c r="G8" s="14"/>
    </row>
    <row r="9" ht="21.95" customHeight="1" spans="1:7">
      <c r="A9" s="21" t="s">
        <v>11</v>
      </c>
      <c r="B9" s="22">
        <f>SUM(B10:B15)</f>
        <v>843</v>
      </c>
      <c r="C9" s="23"/>
      <c r="D9" s="22">
        <f>SUM(D10:D15)</f>
        <v>298</v>
      </c>
      <c r="E9" s="23"/>
      <c r="F9" s="20">
        <f>SUM(F10:F15)</f>
        <v>545</v>
      </c>
      <c r="G9" s="14"/>
    </row>
    <row r="10" ht="21.95" customHeight="1" spans="1:7">
      <c r="A10" s="24" t="s">
        <v>18</v>
      </c>
      <c r="B10" s="22">
        <f t="shared" ref="B10:B15" si="0">D10+F10</f>
        <v>32</v>
      </c>
      <c r="C10" s="25"/>
      <c r="D10" s="22"/>
      <c r="E10" s="23"/>
      <c r="F10" s="26">
        <v>32</v>
      </c>
      <c r="G10" s="27"/>
    </row>
    <row r="11" ht="21.95" customHeight="1" spans="1:7">
      <c r="A11" s="24" t="s">
        <v>20</v>
      </c>
      <c r="B11" s="13">
        <f t="shared" si="0"/>
        <v>48</v>
      </c>
      <c r="C11" s="14"/>
      <c r="D11" s="13"/>
      <c r="E11" s="15"/>
      <c r="F11" s="26">
        <v>48</v>
      </c>
      <c r="G11" s="27"/>
    </row>
    <row r="12" ht="21.95" customHeight="1" spans="1:7">
      <c r="A12" s="24" t="s">
        <v>27</v>
      </c>
      <c r="B12" s="13">
        <f t="shared" si="0"/>
        <v>353</v>
      </c>
      <c r="C12" s="14"/>
      <c r="D12" s="13">
        <v>298</v>
      </c>
      <c r="E12" s="15"/>
      <c r="F12" s="26">
        <v>55</v>
      </c>
      <c r="G12" s="27"/>
    </row>
    <row r="13" ht="21.95" customHeight="1" spans="1:7">
      <c r="A13" s="24" t="s">
        <v>21</v>
      </c>
      <c r="B13" s="13">
        <f t="shared" si="0"/>
        <v>340</v>
      </c>
      <c r="C13" s="14"/>
      <c r="D13" s="13"/>
      <c r="E13" s="15"/>
      <c r="F13" s="26">
        <v>340</v>
      </c>
      <c r="G13" s="27"/>
    </row>
    <row r="14" ht="21.95" customHeight="1" spans="1:7">
      <c r="A14" s="24" t="s">
        <v>28</v>
      </c>
      <c r="B14" s="13">
        <f t="shared" si="0"/>
        <v>39</v>
      </c>
      <c r="C14" s="14"/>
      <c r="D14" s="13"/>
      <c r="E14" s="15"/>
      <c r="F14" s="26">
        <v>39</v>
      </c>
      <c r="G14" s="27"/>
    </row>
    <row r="15" ht="21.95" customHeight="1" spans="1:7">
      <c r="A15" s="24" t="s">
        <v>23</v>
      </c>
      <c r="B15" s="16">
        <f t="shared" si="0"/>
        <v>31</v>
      </c>
      <c r="C15" s="17"/>
      <c r="D15" s="16"/>
      <c r="E15" s="18"/>
      <c r="F15" s="26">
        <v>31</v>
      </c>
      <c r="G15" s="27"/>
    </row>
    <row r="16" ht="21.95" customHeight="1" spans="1:7">
      <c r="A16" s="28" t="s">
        <v>29</v>
      </c>
      <c r="B16" s="13">
        <f>SUM(B17:B21)</f>
        <v>414</v>
      </c>
      <c r="C16" s="20"/>
      <c r="D16" s="13">
        <f>SUM(D17:D21)</f>
        <v>25</v>
      </c>
      <c r="E16" s="15"/>
      <c r="F16" s="20">
        <f>SUM(F17:F21)</f>
        <v>389</v>
      </c>
      <c r="G16" s="14"/>
    </row>
    <row r="17" ht="21.95" customHeight="1" spans="1:7">
      <c r="A17" s="24" t="s">
        <v>12</v>
      </c>
      <c r="B17" s="22">
        <f>D17+F17</f>
        <v>35</v>
      </c>
      <c r="C17" s="25"/>
      <c r="D17" s="22"/>
      <c r="E17" s="23"/>
      <c r="F17" s="26">
        <v>35</v>
      </c>
      <c r="G17" s="27"/>
    </row>
    <row r="18" ht="21.95" customHeight="1" spans="1:7">
      <c r="A18" s="24" t="s">
        <v>33</v>
      </c>
      <c r="B18" s="13">
        <f>D18+F18</f>
        <v>127</v>
      </c>
      <c r="C18" s="14"/>
      <c r="D18" s="13"/>
      <c r="E18" s="15"/>
      <c r="F18" s="26">
        <v>127</v>
      </c>
      <c r="G18" s="27"/>
    </row>
    <row r="19" ht="21.95" customHeight="1" spans="1:7">
      <c r="A19" s="24" t="s">
        <v>26</v>
      </c>
      <c r="B19" s="13">
        <f>D19+F19</f>
        <v>38</v>
      </c>
      <c r="C19" s="14"/>
      <c r="D19" s="13"/>
      <c r="E19" s="15"/>
      <c r="F19" s="26">
        <v>38</v>
      </c>
      <c r="G19" s="27"/>
    </row>
    <row r="20" ht="21.95" customHeight="1" spans="1:7">
      <c r="A20" s="24" t="s">
        <v>35</v>
      </c>
      <c r="B20" s="13">
        <f>D20+F20</f>
        <v>63</v>
      </c>
      <c r="C20" s="14"/>
      <c r="D20" s="13">
        <f>27-2</f>
        <v>25</v>
      </c>
      <c r="E20" s="15"/>
      <c r="F20" s="26">
        <f>35+3</f>
        <v>38</v>
      </c>
      <c r="G20" s="27"/>
    </row>
    <row r="21" ht="21.95" customHeight="1" spans="1:7">
      <c r="A21" s="24" t="s">
        <v>36</v>
      </c>
      <c r="B21" s="13">
        <f>D21+F21</f>
        <v>151</v>
      </c>
      <c r="C21" s="14"/>
      <c r="D21" s="13"/>
      <c r="E21" s="15"/>
      <c r="F21" s="26">
        <v>151</v>
      </c>
      <c r="G21" s="27"/>
    </row>
    <row r="22" ht="21.95" customHeight="1" spans="1:7">
      <c r="A22" s="21" t="s">
        <v>37</v>
      </c>
      <c r="B22" s="13">
        <f>SUM(B23)</f>
        <v>32</v>
      </c>
      <c r="C22" s="14"/>
      <c r="D22" s="13"/>
      <c r="E22" s="15"/>
      <c r="F22" s="13">
        <f>SUM(F23)</f>
        <v>32</v>
      </c>
      <c r="G22" s="14"/>
    </row>
    <row r="23" ht="21.95" customHeight="1" spans="1:7">
      <c r="A23" s="24" t="s">
        <v>12</v>
      </c>
      <c r="B23" s="13">
        <f t="shared" ref="B23:B26" si="1">D23+F23</f>
        <v>32</v>
      </c>
      <c r="C23" s="14"/>
      <c r="D23" s="13"/>
      <c r="E23" s="15"/>
      <c r="F23" s="26">
        <v>32</v>
      </c>
      <c r="G23" s="27"/>
    </row>
    <row r="24" ht="21.95" customHeight="1" spans="1:7">
      <c r="A24" s="21" t="s">
        <v>43</v>
      </c>
      <c r="B24" s="13">
        <f>SUM(B25:B26)</f>
        <v>481</v>
      </c>
      <c r="C24" s="14"/>
      <c r="D24" s="13">
        <f>SUM(D25:D26)</f>
        <v>183</v>
      </c>
      <c r="E24" s="15"/>
      <c r="F24" s="13">
        <f>SUM(F25:F26)</f>
        <v>298</v>
      </c>
      <c r="G24" s="14"/>
    </row>
    <row r="25" ht="21.95" customHeight="1" spans="1:7">
      <c r="A25" s="24" t="s">
        <v>12</v>
      </c>
      <c r="B25" s="13">
        <f t="shared" si="1"/>
        <v>261</v>
      </c>
      <c r="C25" s="14"/>
      <c r="D25" s="13">
        <v>183</v>
      </c>
      <c r="E25" s="15"/>
      <c r="F25" s="13">
        <v>78</v>
      </c>
      <c r="G25" s="14"/>
    </row>
    <row r="26" ht="21.95" customHeight="1" spans="1:7">
      <c r="A26" s="24" t="s">
        <v>45</v>
      </c>
      <c r="B26" s="13">
        <f t="shared" si="1"/>
        <v>220</v>
      </c>
      <c r="C26" s="14"/>
      <c r="D26" s="13"/>
      <c r="E26" s="15"/>
      <c r="F26" s="13">
        <v>220</v>
      </c>
      <c r="G26" s="14"/>
    </row>
    <row r="27" ht="21.95" customHeight="1" spans="1:7">
      <c r="A27" s="21" t="s">
        <v>52</v>
      </c>
      <c r="B27" s="13">
        <f>SUM(B28:B29)</f>
        <v>436</v>
      </c>
      <c r="C27" s="14"/>
      <c r="D27" s="13">
        <f>SUM(D28:D29)</f>
        <v>13</v>
      </c>
      <c r="E27" s="15"/>
      <c r="F27" s="13">
        <f>SUM(F28:F29)</f>
        <v>423</v>
      </c>
      <c r="G27" s="14"/>
    </row>
    <row r="28" ht="21.95" customHeight="1" spans="1:7">
      <c r="A28" s="24" t="s">
        <v>55</v>
      </c>
      <c r="B28" s="13">
        <f t="shared" ref="B28:B35" si="2">D28+F28</f>
        <v>401</v>
      </c>
      <c r="C28" s="14"/>
      <c r="D28" s="13">
        <v>13</v>
      </c>
      <c r="E28" s="15"/>
      <c r="F28" s="13">
        <v>388</v>
      </c>
      <c r="G28" s="14"/>
    </row>
    <row r="29" ht="21.95" customHeight="1" spans="1:7">
      <c r="A29" s="24" t="s">
        <v>56</v>
      </c>
      <c r="B29" s="13">
        <f t="shared" si="2"/>
        <v>35</v>
      </c>
      <c r="C29" s="14"/>
      <c r="D29" s="13"/>
      <c r="E29" s="15"/>
      <c r="F29" s="13">
        <v>35</v>
      </c>
      <c r="G29" s="14"/>
    </row>
    <row r="30" ht="21.95" customHeight="1" spans="1:7">
      <c r="A30" s="21" t="s">
        <v>58</v>
      </c>
      <c r="B30" s="13">
        <f>SUM(B31:B35)</f>
        <v>752</v>
      </c>
      <c r="C30" s="14"/>
      <c r="D30" s="13">
        <f>SUM(D31:D35)</f>
        <v>179</v>
      </c>
      <c r="E30" s="15"/>
      <c r="F30" s="13">
        <f>SUM(F31:F35)</f>
        <v>573</v>
      </c>
      <c r="G30" s="14"/>
    </row>
    <row r="31" ht="21.95" customHeight="1" spans="1:7">
      <c r="A31" s="24" t="s">
        <v>12</v>
      </c>
      <c r="B31" s="13">
        <f t="shared" si="2"/>
        <v>179</v>
      </c>
      <c r="C31" s="14"/>
      <c r="D31" s="13"/>
      <c r="E31" s="15"/>
      <c r="F31" s="13">
        <v>179</v>
      </c>
      <c r="G31" s="14"/>
    </row>
    <row r="32" ht="21.95" customHeight="1" spans="1:7">
      <c r="A32" s="24" t="s">
        <v>60</v>
      </c>
      <c r="B32" s="13">
        <f t="shared" si="2"/>
        <v>63</v>
      </c>
      <c r="C32" s="14"/>
      <c r="D32" s="13"/>
      <c r="E32" s="14"/>
      <c r="F32" s="13">
        <v>63</v>
      </c>
      <c r="G32" s="14"/>
    </row>
    <row r="33" ht="21.95" customHeight="1" spans="1:7">
      <c r="A33" s="24" t="s">
        <v>61</v>
      </c>
      <c r="B33" s="13">
        <f t="shared" si="2"/>
        <v>344</v>
      </c>
      <c r="C33" s="14"/>
      <c r="D33" s="13">
        <v>179</v>
      </c>
      <c r="E33" s="14"/>
      <c r="F33" s="13">
        <v>165</v>
      </c>
      <c r="G33" s="14"/>
    </row>
    <row r="34" ht="21.95" customHeight="1" spans="1:7">
      <c r="A34" s="24" t="s">
        <v>62</v>
      </c>
      <c r="B34" s="13">
        <f t="shared" si="2"/>
        <v>132</v>
      </c>
      <c r="C34" s="14"/>
      <c r="D34" s="13"/>
      <c r="E34" s="14"/>
      <c r="F34" s="13">
        <v>132</v>
      </c>
      <c r="G34" s="14"/>
    </row>
    <row r="35" ht="21.95" customHeight="1" spans="1:7">
      <c r="A35" s="24" t="s">
        <v>65</v>
      </c>
      <c r="B35" s="13">
        <f t="shared" si="2"/>
        <v>34</v>
      </c>
      <c r="C35" s="14"/>
      <c r="D35" s="13"/>
      <c r="E35" s="14"/>
      <c r="F35" s="13">
        <v>34</v>
      </c>
      <c r="G35" s="14"/>
    </row>
    <row r="36" ht="21.95" customHeight="1" spans="1:7">
      <c r="A36" s="21" t="s">
        <v>67</v>
      </c>
      <c r="B36" s="13">
        <f>SUM(B37:B42)</f>
        <v>3147</v>
      </c>
      <c r="C36" s="14"/>
      <c r="D36" s="13">
        <f>SUM(D37:D42)</f>
        <v>383</v>
      </c>
      <c r="E36" s="14"/>
      <c r="F36" s="13">
        <f>SUM(F37:F42)</f>
        <v>2764</v>
      </c>
      <c r="G36" s="14"/>
    </row>
    <row r="37" ht="21.95" customHeight="1" spans="1:7">
      <c r="A37" s="24" t="s">
        <v>12</v>
      </c>
      <c r="B37" s="13">
        <v>1449</v>
      </c>
      <c r="C37" s="14"/>
      <c r="D37" s="13">
        <v>28</v>
      </c>
      <c r="E37" s="14"/>
      <c r="F37" s="13">
        <v>1421</v>
      </c>
      <c r="G37" s="14"/>
    </row>
    <row r="38" ht="21.95" customHeight="1" spans="1:7">
      <c r="A38" s="24" t="s">
        <v>69</v>
      </c>
      <c r="B38" s="13">
        <f t="shared" ref="B37:B42" si="3">D38+F38</f>
        <v>345</v>
      </c>
      <c r="C38" s="14"/>
      <c r="D38" s="13"/>
      <c r="E38" s="14"/>
      <c r="F38" s="13">
        <v>345</v>
      </c>
      <c r="G38" s="14"/>
    </row>
    <row r="39" ht="21.95" customHeight="1" spans="1:7">
      <c r="A39" s="24" t="s">
        <v>72</v>
      </c>
      <c r="B39" s="13">
        <f t="shared" si="3"/>
        <v>962</v>
      </c>
      <c r="C39" s="14"/>
      <c r="D39" s="13">
        <v>183</v>
      </c>
      <c r="E39" s="14"/>
      <c r="F39" s="13">
        <v>779</v>
      </c>
      <c r="G39" s="14"/>
    </row>
    <row r="40" ht="21.95" customHeight="1" spans="1:7">
      <c r="A40" s="24" t="s">
        <v>73</v>
      </c>
      <c r="B40" s="13">
        <v>168</v>
      </c>
      <c r="C40" s="14"/>
      <c r="D40" s="13">
        <v>129</v>
      </c>
      <c r="E40" s="14"/>
      <c r="F40" s="13">
        <v>39</v>
      </c>
      <c r="G40" s="14"/>
    </row>
    <row r="41" ht="21.95" customHeight="1" spans="1:7">
      <c r="A41" s="24" t="s">
        <v>74</v>
      </c>
      <c r="B41" s="13">
        <f t="shared" si="3"/>
        <v>116</v>
      </c>
      <c r="C41" s="14"/>
      <c r="D41" s="13"/>
      <c r="E41" s="14"/>
      <c r="F41" s="13">
        <v>116</v>
      </c>
      <c r="G41" s="14"/>
    </row>
    <row r="42" ht="21.95" customHeight="1" spans="1:7">
      <c r="A42" s="24" t="s">
        <v>75</v>
      </c>
      <c r="B42" s="13">
        <f t="shared" si="3"/>
        <v>107</v>
      </c>
      <c r="C42" s="14"/>
      <c r="D42" s="13">
        <v>43</v>
      </c>
      <c r="E42" s="14"/>
      <c r="F42" s="13">
        <v>64</v>
      </c>
      <c r="G42" s="14"/>
    </row>
    <row r="43" ht="21.95" customHeight="1" spans="1:7">
      <c r="A43" s="21" t="s">
        <v>76</v>
      </c>
      <c r="B43" s="13">
        <f>SUM(B44:B46)</f>
        <v>698</v>
      </c>
      <c r="C43" s="14"/>
      <c r="D43" s="13">
        <f>SUM(D44:D46)</f>
        <v>571</v>
      </c>
      <c r="E43" s="14"/>
      <c r="F43" s="13">
        <f>SUM(F44:F46)</f>
        <v>127</v>
      </c>
      <c r="G43" s="14"/>
    </row>
    <row r="44" ht="21.95" customHeight="1" spans="1:7">
      <c r="A44" s="24" t="s">
        <v>12</v>
      </c>
      <c r="B44" s="13">
        <f t="shared" ref="B44:B46" si="4">D44+F44</f>
        <v>210</v>
      </c>
      <c r="C44" s="14"/>
      <c r="D44" s="13">
        <v>183</v>
      </c>
      <c r="E44" s="14"/>
      <c r="F44" s="13">
        <v>27</v>
      </c>
      <c r="G44" s="14"/>
    </row>
    <row r="45" ht="21.95" customHeight="1" spans="1:7">
      <c r="A45" s="24" t="s">
        <v>78</v>
      </c>
      <c r="B45" s="13">
        <f t="shared" si="4"/>
        <v>42</v>
      </c>
      <c r="C45" s="14"/>
      <c r="D45" s="13"/>
      <c r="E45" s="14"/>
      <c r="F45" s="13">
        <v>42</v>
      </c>
      <c r="G45" s="14"/>
    </row>
    <row r="46" ht="21.95" customHeight="1" spans="1:7">
      <c r="A46" s="24" t="s">
        <v>79</v>
      </c>
      <c r="B46" s="13">
        <f t="shared" si="4"/>
        <v>446</v>
      </c>
      <c r="C46" s="14"/>
      <c r="D46" s="13">
        <v>388</v>
      </c>
      <c r="E46" s="14"/>
      <c r="F46" s="13">
        <v>58</v>
      </c>
      <c r="G46" s="14"/>
    </row>
    <row r="47" ht="21.95" customHeight="1" spans="1:7">
      <c r="A47" s="21" t="s">
        <v>83</v>
      </c>
      <c r="B47" s="13">
        <f>SUM(B48:B50)</f>
        <v>610</v>
      </c>
      <c r="C47" s="14"/>
      <c r="D47" s="13">
        <f>SUM(D48:D50)</f>
        <v>205</v>
      </c>
      <c r="E47" s="14"/>
      <c r="F47" s="13">
        <f>SUM(F48:F50)</f>
        <v>405</v>
      </c>
      <c r="G47" s="14"/>
    </row>
    <row r="48" ht="21.95" customHeight="1" spans="1:7">
      <c r="A48" s="24" t="s">
        <v>12</v>
      </c>
      <c r="B48" s="13">
        <f t="shared" ref="B48:B50" si="5">D48+F48</f>
        <v>218</v>
      </c>
      <c r="C48" s="14"/>
      <c r="D48" s="13">
        <v>183</v>
      </c>
      <c r="E48" s="14"/>
      <c r="F48" s="13">
        <v>35</v>
      </c>
      <c r="G48" s="14"/>
    </row>
    <row r="49" ht="21.95" customHeight="1" spans="1:7">
      <c r="A49" s="24" t="s">
        <v>85</v>
      </c>
      <c r="B49" s="13">
        <f t="shared" si="5"/>
        <v>67</v>
      </c>
      <c r="C49" s="14"/>
      <c r="D49" s="13">
        <v>22</v>
      </c>
      <c r="E49" s="14"/>
      <c r="F49" s="13">
        <v>45</v>
      </c>
      <c r="G49" s="14"/>
    </row>
    <row r="50" ht="21.95" customHeight="1" spans="1:7">
      <c r="A50" s="24" t="s">
        <v>87</v>
      </c>
      <c r="B50" s="13">
        <f t="shared" si="5"/>
        <v>325</v>
      </c>
      <c r="C50" s="14"/>
      <c r="D50" s="13"/>
      <c r="E50" s="14"/>
      <c r="F50" s="13">
        <v>325</v>
      </c>
      <c r="G50" s="14"/>
    </row>
    <row r="51" ht="21.95" customHeight="1" spans="1:7">
      <c r="A51" s="21" t="s">
        <v>90</v>
      </c>
      <c r="B51" s="13">
        <f>SUM(B52:B56)</f>
        <v>284</v>
      </c>
      <c r="C51" s="14"/>
      <c r="D51" s="13"/>
      <c r="E51" s="14"/>
      <c r="F51" s="13">
        <f>SUM(F52:F56)</f>
        <v>284</v>
      </c>
      <c r="G51" s="14"/>
    </row>
    <row r="52" ht="21.95" customHeight="1" spans="1:7">
      <c r="A52" s="24" t="s">
        <v>12</v>
      </c>
      <c r="B52" s="13">
        <f t="shared" ref="B52:B56" si="6">D52+F52</f>
        <v>35</v>
      </c>
      <c r="C52" s="14"/>
      <c r="D52" s="13"/>
      <c r="E52" s="14"/>
      <c r="F52" s="13">
        <v>35</v>
      </c>
      <c r="G52" s="14"/>
    </row>
    <row r="53" ht="21.95" customHeight="1" spans="1:7">
      <c r="A53" s="24" t="s">
        <v>94</v>
      </c>
      <c r="B53" s="13">
        <f t="shared" si="6"/>
        <v>62</v>
      </c>
      <c r="C53" s="14"/>
      <c r="D53" s="13"/>
      <c r="E53" s="14"/>
      <c r="F53" s="13">
        <v>62</v>
      </c>
      <c r="G53" s="14"/>
    </row>
    <row r="54" ht="21.95" customHeight="1" spans="1:7">
      <c r="A54" s="24" t="s">
        <v>96</v>
      </c>
      <c r="B54" s="13">
        <f t="shared" si="6"/>
        <v>54</v>
      </c>
      <c r="C54" s="14"/>
      <c r="D54" s="13"/>
      <c r="E54" s="14"/>
      <c r="F54" s="13">
        <v>54</v>
      </c>
      <c r="G54" s="14"/>
    </row>
    <row r="55" ht="21.95" customHeight="1" spans="1:7">
      <c r="A55" s="24" t="s">
        <v>98</v>
      </c>
      <c r="B55" s="13">
        <f t="shared" si="6"/>
        <v>35</v>
      </c>
      <c r="C55" s="14"/>
      <c r="D55" s="13"/>
      <c r="E55" s="14"/>
      <c r="F55" s="13">
        <v>35</v>
      </c>
      <c r="G55" s="14"/>
    </row>
    <row r="56" ht="21.95" customHeight="1" spans="1:7">
      <c r="A56" s="24" t="s">
        <v>99</v>
      </c>
      <c r="B56" s="13">
        <f t="shared" si="6"/>
        <v>98</v>
      </c>
      <c r="C56" s="14"/>
      <c r="D56" s="13"/>
      <c r="E56" s="14"/>
      <c r="F56" s="13">
        <v>98</v>
      </c>
      <c r="G56" s="14"/>
    </row>
    <row r="57" ht="21.95" customHeight="1" spans="1:7">
      <c r="A57" s="21" t="s">
        <v>102</v>
      </c>
      <c r="B57" s="13">
        <f>SUM(B58:B61)</f>
        <v>1257</v>
      </c>
      <c r="C57" s="14"/>
      <c r="D57" s="13">
        <f>SUM(D58:D61)</f>
        <v>366</v>
      </c>
      <c r="E57" s="14"/>
      <c r="F57" s="13">
        <f>SUM(F58:F61)</f>
        <v>891</v>
      </c>
      <c r="G57" s="14"/>
    </row>
    <row r="58" ht="21.95" customHeight="1" spans="1:7">
      <c r="A58" s="24" t="s">
        <v>104</v>
      </c>
      <c r="B58" s="13">
        <f t="shared" ref="B58:B61" si="7">D58+F58</f>
        <v>1100</v>
      </c>
      <c r="C58" s="14"/>
      <c r="D58" s="13">
        <v>366</v>
      </c>
      <c r="E58" s="14"/>
      <c r="F58" s="13">
        <v>734</v>
      </c>
      <c r="G58" s="14"/>
    </row>
    <row r="59" ht="21.95" customHeight="1" spans="1:7">
      <c r="A59" s="24" t="s">
        <v>105</v>
      </c>
      <c r="B59" s="13">
        <f t="shared" si="7"/>
        <v>39</v>
      </c>
      <c r="C59" s="14"/>
      <c r="D59" s="13"/>
      <c r="E59" s="14"/>
      <c r="F59" s="13">
        <v>39</v>
      </c>
      <c r="G59" s="14"/>
    </row>
    <row r="60" ht="21.95" customHeight="1" spans="1:7">
      <c r="A60" s="24" t="s">
        <v>109</v>
      </c>
      <c r="B60" s="13">
        <f t="shared" si="7"/>
        <v>36</v>
      </c>
      <c r="C60" s="14"/>
      <c r="D60" s="13"/>
      <c r="E60" s="14"/>
      <c r="F60" s="13">
        <v>36</v>
      </c>
      <c r="G60" s="14"/>
    </row>
    <row r="61" ht="21.95" customHeight="1" spans="1:7">
      <c r="A61" s="24" t="s">
        <v>110</v>
      </c>
      <c r="B61" s="13">
        <f t="shared" si="7"/>
        <v>82</v>
      </c>
      <c r="C61" s="14"/>
      <c r="D61" s="13"/>
      <c r="E61" s="14"/>
      <c r="F61" s="13">
        <v>82</v>
      </c>
      <c r="G61" s="14"/>
    </row>
    <row r="62" ht="21.95" customHeight="1" spans="1:7">
      <c r="A62" s="21" t="s">
        <v>113</v>
      </c>
      <c r="B62" s="13">
        <f>SUM(B63:B71)</f>
        <v>2862</v>
      </c>
      <c r="C62" s="14"/>
      <c r="D62" s="13">
        <f>SUM(D63:D71)</f>
        <v>521</v>
      </c>
      <c r="E62" s="14"/>
      <c r="F62" s="13">
        <f>SUM(F63:F71)</f>
        <v>2341</v>
      </c>
      <c r="G62" s="14"/>
    </row>
    <row r="63" ht="21.95" customHeight="1" spans="1:7">
      <c r="A63" s="24" t="s">
        <v>12</v>
      </c>
      <c r="B63" s="13">
        <f t="shared" ref="B63:B71" si="8">D63+F63</f>
        <v>397</v>
      </c>
      <c r="C63" s="14"/>
      <c r="D63" s="13">
        <v>183</v>
      </c>
      <c r="E63" s="14"/>
      <c r="F63" s="13">
        <v>214</v>
      </c>
      <c r="G63" s="14"/>
    </row>
    <row r="64" ht="21.95" customHeight="1" spans="1:7">
      <c r="A64" s="24" t="s">
        <v>115</v>
      </c>
      <c r="B64" s="13">
        <f t="shared" si="8"/>
        <v>43</v>
      </c>
      <c r="C64" s="14"/>
      <c r="D64" s="13"/>
      <c r="E64" s="14"/>
      <c r="F64" s="13">
        <v>43</v>
      </c>
      <c r="G64" s="14"/>
    </row>
    <row r="65" ht="21.95" customHeight="1" spans="1:7">
      <c r="A65" s="24" t="s">
        <v>116</v>
      </c>
      <c r="B65" s="13">
        <f t="shared" si="8"/>
        <v>1202</v>
      </c>
      <c r="C65" s="14"/>
      <c r="D65" s="13">
        <v>183</v>
      </c>
      <c r="E65" s="14"/>
      <c r="F65" s="13">
        <v>1019</v>
      </c>
      <c r="G65" s="14"/>
    </row>
    <row r="66" ht="21.95" customHeight="1" spans="1:7">
      <c r="A66" s="24" t="s">
        <v>117</v>
      </c>
      <c r="B66" s="13">
        <f t="shared" si="8"/>
        <v>36</v>
      </c>
      <c r="C66" s="14"/>
      <c r="D66" s="13"/>
      <c r="E66" s="14"/>
      <c r="F66" s="13">
        <v>36</v>
      </c>
      <c r="G66" s="14"/>
    </row>
    <row r="67" ht="21.95" customHeight="1" spans="1:7">
      <c r="A67" s="24" t="s">
        <v>118</v>
      </c>
      <c r="B67" s="13">
        <f t="shared" si="8"/>
        <v>524</v>
      </c>
      <c r="C67" s="14"/>
      <c r="D67" s="13"/>
      <c r="E67" s="14"/>
      <c r="F67" s="13">
        <v>524</v>
      </c>
      <c r="G67" s="14"/>
    </row>
    <row r="68" ht="21.95" customHeight="1" spans="1:7">
      <c r="A68" s="24" t="s">
        <v>121</v>
      </c>
      <c r="B68" s="13">
        <f t="shared" si="8"/>
        <v>188</v>
      </c>
      <c r="C68" s="14"/>
      <c r="D68" s="13"/>
      <c r="E68" s="14"/>
      <c r="F68" s="13">
        <v>188</v>
      </c>
      <c r="G68" s="14"/>
    </row>
    <row r="69" ht="21.95" customHeight="1" spans="1:7">
      <c r="A69" s="24" t="s">
        <v>123</v>
      </c>
      <c r="B69" s="13">
        <f t="shared" si="8"/>
        <v>230</v>
      </c>
      <c r="C69" s="14"/>
      <c r="D69" s="13">
        <v>155</v>
      </c>
      <c r="E69" s="14"/>
      <c r="F69" s="13">
        <v>75</v>
      </c>
      <c r="G69" s="14"/>
    </row>
    <row r="70" ht="21.95" customHeight="1" spans="1:7">
      <c r="A70" s="24" t="s">
        <v>124</v>
      </c>
      <c r="B70" s="13">
        <f t="shared" si="8"/>
        <v>44</v>
      </c>
      <c r="C70" s="14"/>
      <c r="D70" s="13"/>
      <c r="E70" s="14"/>
      <c r="F70" s="13">
        <v>44</v>
      </c>
      <c r="G70" s="14"/>
    </row>
    <row r="71" ht="21.95" customHeight="1" spans="1:7">
      <c r="A71" s="24" t="s">
        <v>125</v>
      </c>
      <c r="B71" s="16">
        <f t="shared" si="8"/>
        <v>198</v>
      </c>
      <c r="C71" s="17"/>
      <c r="D71" s="16"/>
      <c r="E71" s="17"/>
      <c r="F71" s="13">
        <v>198</v>
      </c>
      <c r="G71" s="14"/>
    </row>
    <row r="72" ht="21.95" customHeight="1" spans="1:7">
      <c r="A72" s="28" t="s">
        <v>126</v>
      </c>
      <c r="B72" s="13">
        <f>SUM(B73:B77)</f>
        <v>1985</v>
      </c>
      <c r="C72" s="20"/>
      <c r="D72" s="13">
        <f>SUM(D73:D77)</f>
        <v>314</v>
      </c>
      <c r="E72" s="15"/>
      <c r="F72" s="20">
        <f>SUM(F73:F77)</f>
        <v>1671</v>
      </c>
      <c r="G72" s="14"/>
    </row>
    <row r="73" ht="21.95" customHeight="1" spans="1:7">
      <c r="A73" s="24" t="s">
        <v>12</v>
      </c>
      <c r="B73" s="22">
        <f>D73+F73</f>
        <v>1554</v>
      </c>
      <c r="C73" s="25"/>
      <c r="D73" s="22">
        <v>131</v>
      </c>
      <c r="E73" s="25"/>
      <c r="F73" s="13">
        <v>1423</v>
      </c>
      <c r="G73" s="14"/>
    </row>
    <row r="74" ht="21.95" customHeight="1" spans="1:7">
      <c r="A74" s="24" t="s">
        <v>130</v>
      </c>
      <c r="B74" s="13">
        <f>D74+F74</f>
        <v>35</v>
      </c>
      <c r="C74" s="14"/>
      <c r="D74" s="13"/>
      <c r="E74" s="14"/>
      <c r="F74" s="13">
        <v>35</v>
      </c>
      <c r="G74" s="14"/>
    </row>
    <row r="75" ht="21.95" customHeight="1" spans="1:7">
      <c r="A75" s="24" t="s">
        <v>133</v>
      </c>
      <c r="B75" s="13">
        <f>D75+F75</f>
        <v>31</v>
      </c>
      <c r="C75" s="14"/>
      <c r="D75" s="13"/>
      <c r="E75" s="14"/>
      <c r="F75" s="13">
        <v>31</v>
      </c>
      <c r="G75" s="14"/>
    </row>
    <row r="76" ht="21.95" customHeight="1" spans="1:7">
      <c r="A76" s="24" t="s">
        <v>128</v>
      </c>
      <c r="B76" s="13">
        <f>D76+F76</f>
        <v>326</v>
      </c>
      <c r="C76" s="14"/>
      <c r="D76" s="13">
        <v>183</v>
      </c>
      <c r="E76" s="14"/>
      <c r="F76" s="13">
        <v>143</v>
      </c>
      <c r="G76" s="14"/>
    </row>
    <row r="77" ht="21.95" customHeight="1" spans="1:7">
      <c r="A77" s="24" t="s">
        <v>131</v>
      </c>
      <c r="B77" s="16">
        <f>D77+F77</f>
        <v>39</v>
      </c>
      <c r="C77" s="17"/>
      <c r="D77" s="16"/>
      <c r="E77" s="17"/>
      <c r="F77" s="13">
        <v>39</v>
      </c>
      <c r="G77" s="14"/>
    </row>
    <row r="78" ht="21.95" customHeight="1" spans="1:7">
      <c r="A78" s="28" t="s">
        <v>134</v>
      </c>
      <c r="B78" s="13">
        <f>SUM(B79:B81)</f>
        <v>288</v>
      </c>
      <c r="C78" s="20"/>
      <c r="D78" s="13"/>
      <c r="E78" s="15"/>
      <c r="F78" s="20">
        <f>SUM(F79:F81)</f>
        <v>288</v>
      </c>
      <c r="G78" s="14"/>
    </row>
    <row r="79" ht="21.95" customHeight="1" spans="1:7">
      <c r="A79" s="24" t="s">
        <v>12</v>
      </c>
      <c r="B79" s="22">
        <f>D79+F79</f>
        <v>217</v>
      </c>
      <c r="C79" s="25"/>
      <c r="D79" s="22"/>
      <c r="E79" s="25"/>
      <c r="F79" s="13">
        <v>217</v>
      </c>
      <c r="G79" s="14"/>
    </row>
    <row r="80" ht="21.95" customHeight="1" spans="1:7">
      <c r="A80" s="24" t="s">
        <v>140</v>
      </c>
      <c r="B80" s="13">
        <f>D80+F80</f>
        <v>36</v>
      </c>
      <c r="C80" s="14"/>
      <c r="D80" s="13"/>
      <c r="E80" s="14"/>
      <c r="F80" s="13">
        <v>36</v>
      </c>
      <c r="G80" s="14"/>
    </row>
    <row r="81" ht="21.95" customHeight="1" spans="1:7">
      <c r="A81" s="24" t="s">
        <v>139</v>
      </c>
      <c r="B81" s="13">
        <f>D81+F81</f>
        <v>35</v>
      </c>
      <c r="C81" s="14"/>
      <c r="D81" s="13"/>
      <c r="E81" s="14"/>
      <c r="F81" s="13">
        <v>35</v>
      </c>
      <c r="G81" s="14"/>
    </row>
    <row r="82" ht="21.95" customHeight="1" spans="1:7">
      <c r="A82" s="28" t="s">
        <v>155</v>
      </c>
      <c r="B82" s="13">
        <f>SUM(B83:B87)</f>
        <v>2117</v>
      </c>
      <c r="C82" s="20"/>
      <c r="D82" s="13">
        <f>SUM(D83:D87)</f>
        <v>366</v>
      </c>
      <c r="E82" s="15"/>
      <c r="F82" s="20">
        <f>SUM(F83:F87)</f>
        <v>1751</v>
      </c>
      <c r="G82" s="14"/>
    </row>
    <row r="83" ht="21.95" customHeight="1" spans="1:7">
      <c r="A83" s="24" t="s">
        <v>12</v>
      </c>
      <c r="B83" s="22">
        <f>D83+F83</f>
        <v>459</v>
      </c>
      <c r="C83" s="25"/>
      <c r="D83" s="22">
        <v>183</v>
      </c>
      <c r="E83" s="25"/>
      <c r="F83" s="13">
        <v>276</v>
      </c>
      <c r="G83" s="14"/>
    </row>
    <row r="84" ht="21.95" customHeight="1" spans="1:7">
      <c r="A84" s="24" t="s">
        <v>157</v>
      </c>
      <c r="B84" s="13">
        <f>D84+F84</f>
        <v>336</v>
      </c>
      <c r="C84" s="14"/>
      <c r="D84" s="13">
        <v>183</v>
      </c>
      <c r="E84" s="14"/>
      <c r="F84" s="13">
        <v>153</v>
      </c>
      <c r="G84" s="14"/>
    </row>
    <row r="85" ht="21.95" customHeight="1" spans="1:7">
      <c r="A85" s="24" t="s">
        <v>161</v>
      </c>
      <c r="B85" s="13">
        <f>D85+F85</f>
        <v>55</v>
      </c>
      <c r="C85" s="14"/>
      <c r="D85" s="13"/>
      <c r="E85" s="14"/>
      <c r="F85" s="13">
        <v>55</v>
      </c>
      <c r="G85" s="14"/>
    </row>
    <row r="86" ht="21.95" customHeight="1" spans="1:7">
      <c r="A86" s="24" t="s">
        <v>159</v>
      </c>
      <c r="B86" s="13">
        <f>D86+F86</f>
        <v>422</v>
      </c>
      <c r="C86" s="14"/>
      <c r="D86" s="13"/>
      <c r="E86" s="14"/>
      <c r="F86" s="13">
        <v>422</v>
      </c>
      <c r="G86" s="14"/>
    </row>
    <row r="87" ht="21.95" customHeight="1" spans="1:7">
      <c r="A87" s="24" t="s">
        <v>160</v>
      </c>
      <c r="B87" s="13">
        <f>D87+F87</f>
        <v>845</v>
      </c>
      <c r="C87" s="14"/>
      <c r="D87" s="13"/>
      <c r="E87" s="14"/>
      <c r="F87" s="13">
        <v>845</v>
      </c>
      <c r="G87" s="14"/>
    </row>
    <row r="88" ht="21.95" customHeight="1" spans="1:7">
      <c r="A88" s="21" t="s">
        <v>162</v>
      </c>
      <c r="B88" s="13">
        <f>SUM(B89:B91)</f>
        <v>325</v>
      </c>
      <c r="C88" s="14"/>
      <c r="D88" s="13">
        <f>SUM(D89:D91)</f>
        <v>81</v>
      </c>
      <c r="E88" s="14"/>
      <c r="F88" s="13">
        <f>SUM(F89:F91)</f>
        <v>244</v>
      </c>
      <c r="G88" s="14"/>
    </row>
    <row r="89" ht="21.95" customHeight="1" spans="1:7">
      <c r="A89" s="24" t="s">
        <v>12</v>
      </c>
      <c r="B89" s="13">
        <f t="shared" ref="B89:B91" si="9">D89+F89</f>
        <v>178</v>
      </c>
      <c r="C89" s="14"/>
      <c r="D89" s="13">
        <v>17</v>
      </c>
      <c r="E89" s="14"/>
      <c r="F89" s="13">
        <v>161</v>
      </c>
      <c r="G89" s="14"/>
    </row>
    <row r="90" ht="21.95" customHeight="1" spans="1:7">
      <c r="A90" s="24" t="s">
        <v>164</v>
      </c>
      <c r="B90" s="13">
        <f t="shared" si="9"/>
        <v>65</v>
      </c>
      <c r="C90" s="14"/>
      <c r="D90" s="13"/>
      <c r="E90" s="14"/>
      <c r="F90" s="13">
        <v>65</v>
      </c>
      <c r="G90" s="14"/>
    </row>
    <row r="91" ht="21.95" customHeight="1" spans="1:7">
      <c r="A91" s="24" t="s">
        <v>165</v>
      </c>
      <c r="B91" s="13">
        <f t="shared" si="9"/>
        <v>82</v>
      </c>
      <c r="C91" s="14"/>
      <c r="D91" s="13">
        <v>64</v>
      </c>
      <c r="E91" s="14"/>
      <c r="F91" s="13">
        <v>18</v>
      </c>
      <c r="G91" s="14"/>
    </row>
    <row r="92" ht="21.95" customHeight="1" spans="1:7">
      <c r="A92" s="21" t="s">
        <v>147</v>
      </c>
      <c r="B92" s="13">
        <f>SUM(B93:B95)</f>
        <v>167</v>
      </c>
      <c r="C92" s="14"/>
      <c r="D92" s="13">
        <f>SUM(D93:D95)</f>
        <v>4</v>
      </c>
      <c r="E92" s="14"/>
      <c r="F92" s="13">
        <f>SUM(F93:F95)</f>
        <v>163</v>
      </c>
      <c r="G92" s="14"/>
    </row>
    <row r="93" ht="21.95" customHeight="1" spans="1:7">
      <c r="A93" s="24" t="s">
        <v>151</v>
      </c>
      <c r="B93" s="13">
        <f t="shared" ref="B93:B95" si="10">D93+F93</f>
        <v>4</v>
      </c>
      <c r="C93" s="14"/>
      <c r="D93" s="13">
        <v>4</v>
      </c>
      <c r="E93" s="14"/>
      <c r="F93" s="13">
        <v>0</v>
      </c>
      <c r="G93" s="14"/>
    </row>
    <row r="94" ht="21.95" customHeight="1" spans="1:7">
      <c r="A94" s="24" t="s">
        <v>152</v>
      </c>
      <c r="B94" s="13">
        <f t="shared" si="10"/>
        <v>118</v>
      </c>
      <c r="C94" s="14"/>
      <c r="D94" s="13"/>
      <c r="E94" s="14"/>
      <c r="F94" s="13">
        <v>118</v>
      </c>
      <c r="G94" s="14"/>
    </row>
    <row r="95" ht="21.95" customHeight="1" spans="1:7">
      <c r="A95" s="24" t="s">
        <v>153</v>
      </c>
      <c r="B95" s="16">
        <f t="shared" si="10"/>
        <v>45</v>
      </c>
      <c r="C95" s="17"/>
      <c r="D95" s="16"/>
      <c r="E95" s="17"/>
      <c r="F95" s="13">
        <v>45</v>
      </c>
      <c r="G95" s="14"/>
    </row>
    <row r="96" ht="21.95" customHeight="1" spans="1:7">
      <c r="A96" s="21" t="s">
        <v>142</v>
      </c>
      <c r="B96" s="13">
        <f>SUM(B97:B99)</f>
        <v>1140</v>
      </c>
      <c r="C96" s="14"/>
      <c r="D96" s="13">
        <f>SUM(D97:D99)</f>
        <v>183</v>
      </c>
      <c r="E96" s="14"/>
      <c r="F96" s="13">
        <f>SUM(F97:F99)</f>
        <v>957</v>
      </c>
      <c r="G96" s="14"/>
    </row>
    <row r="97" ht="21.95" customHeight="1" spans="1:7">
      <c r="A97" s="24" t="s">
        <v>12</v>
      </c>
      <c r="B97" s="13">
        <f t="shared" ref="B97:B99" si="11">D97+F97</f>
        <v>614</v>
      </c>
      <c r="C97" s="14"/>
      <c r="D97" s="13">
        <v>183</v>
      </c>
      <c r="E97" s="14"/>
      <c r="F97" s="13">
        <v>431</v>
      </c>
      <c r="G97" s="14"/>
    </row>
    <row r="98" ht="21.95" customHeight="1" spans="1:7">
      <c r="A98" s="24" t="s">
        <v>144</v>
      </c>
      <c r="B98" s="13">
        <f t="shared" si="11"/>
        <v>491</v>
      </c>
      <c r="C98" s="14"/>
      <c r="D98" s="13"/>
      <c r="E98" s="14"/>
      <c r="F98" s="13">
        <v>491</v>
      </c>
      <c r="G98" s="14"/>
    </row>
    <row r="99" ht="21.95" customHeight="1" spans="1:7">
      <c r="A99" s="24" t="s">
        <v>145</v>
      </c>
      <c r="B99" s="13">
        <f t="shared" si="11"/>
        <v>35</v>
      </c>
      <c r="C99" s="14"/>
      <c r="D99" s="13"/>
      <c r="E99" s="14"/>
      <c r="F99" s="13">
        <v>35</v>
      </c>
      <c r="G99" s="14"/>
    </row>
    <row r="100" ht="21.95" customHeight="1" spans="1:7">
      <c r="A100" s="21" t="s">
        <v>175</v>
      </c>
      <c r="B100" s="13">
        <f>SUM(B101:B104)</f>
        <v>2162</v>
      </c>
      <c r="C100" s="14"/>
      <c r="D100" s="13">
        <f>SUM(D101:D104)</f>
        <v>308</v>
      </c>
      <c r="E100" s="14"/>
      <c r="F100" s="13">
        <f>SUM(F101:F104)</f>
        <v>1854</v>
      </c>
      <c r="G100" s="14"/>
    </row>
    <row r="101" ht="21.95" customHeight="1" spans="1:7">
      <c r="A101" s="24" t="s">
        <v>178</v>
      </c>
      <c r="B101" s="13">
        <f t="shared" ref="B101:B104" si="12">D101+F101</f>
        <v>1884</v>
      </c>
      <c r="C101" s="14"/>
      <c r="D101" s="13">
        <v>308</v>
      </c>
      <c r="E101" s="14"/>
      <c r="F101" s="13">
        <v>1576</v>
      </c>
      <c r="G101" s="14"/>
    </row>
    <row r="102" ht="21.95" customHeight="1" spans="1:7">
      <c r="A102" s="24" t="s">
        <v>183</v>
      </c>
      <c r="B102" s="13">
        <f t="shared" si="12"/>
        <v>42</v>
      </c>
      <c r="C102" s="14"/>
      <c r="D102" s="13"/>
      <c r="E102" s="14"/>
      <c r="F102" s="13">
        <v>42</v>
      </c>
      <c r="G102" s="14"/>
    </row>
    <row r="103" ht="21.95" customHeight="1" spans="1:7">
      <c r="A103" s="24" t="s">
        <v>187</v>
      </c>
      <c r="B103" s="13">
        <f t="shared" si="12"/>
        <v>35</v>
      </c>
      <c r="C103" s="14"/>
      <c r="D103" s="13"/>
      <c r="E103" s="14"/>
      <c r="F103" s="13">
        <v>35</v>
      </c>
      <c r="G103" s="14"/>
    </row>
    <row r="104" ht="21.95" customHeight="1" spans="1:7">
      <c r="A104" s="24" t="s">
        <v>191</v>
      </c>
      <c r="B104" s="13">
        <f t="shared" si="12"/>
        <v>201</v>
      </c>
      <c r="C104" s="14"/>
      <c r="D104" s="13"/>
      <c r="E104" s="14"/>
      <c r="F104" s="13">
        <v>201</v>
      </c>
      <c r="G104" s="14"/>
    </row>
    <row r="105" ht="36" customHeight="1" spans="1:3">
      <c r="A105" s="29"/>
      <c r="B105" s="29"/>
      <c r="C105" s="29"/>
    </row>
    <row r="106" spans="1:7">
      <c r="A106" s="30"/>
      <c r="B106" s="31"/>
      <c r="C106" s="31"/>
      <c r="D106" s="31"/>
      <c r="E106" s="31"/>
      <c r="F106" s="31"/>
      <c r="G106" s="31"/>
    </row>
  </sheetData>
  <mergeCells count="9">
    <mergeCell ref="A2:G2"/>
    <mergeCell ref="F3:G3"/>
    <mergeCell ref="B4:G4"/>
    <mergeCell ref="B5:C5"/>
    <mergeCell ref="D5:E5"/>
    <mergeCell ref="F5:G5"/>
    <mergeCell ref="A105:C105"/>
    <mergeCell ref="A106:F106"/>
    <mergeCell ref="A4:A5"/>
  </mergeCells>
  <pageMargins left="0.751388888888889" right="0.751388888888889" top="1" bottom="1" header="0.5" footer="0.5"/>
  <pageSetup paperSize="9" scale="99" orientation="portrait" horizontalDpi="600"/>
  <headerFooter>
    <oddFooter>&amp;C第 &amp;P 页，共 &amp;N 页</oddFooter>
  </headerFooter>
  <rowBreaks count="3" manualBreakCount="3">
    <brk id="29" max="16383" man="1"/>
    <brk id="56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Sheet1 (筛选小于20万元）</vt:lpstr>
      <vt:lpstr>Sheet1 (重新测算） </vt:lpstr>
      <vt:lpstr>Sheet1 (重新测算按9.62分配）  (2)</vt:lpstr>
      <vt:lpstr>Sheet1 (最后结果按9.7分配）</vt:lpstr>
      <vt:lpstr>打印版(按9.62分配）</vt:lpstr>
      <vt:lpstr>打印版（无区县合计按9.7分配）</vt:lpstr>
      <vt:lpstr>打印版（无区县合计按9.62分配） (整数版)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2019-09-11T08:14:00Z</dcterms:created>
  <cp:lastPrinted>2019-09-13T02:29:00Z</cp:lastPrinted>
  <dcterms:modified xsi:type="dcterms:W3CDTF">2019-12-11T02:52:45Z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